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пл 1 Мая 2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<sst xmlns="http://schemas.openxmlformats.org/spreadsheetml/2006/main" count="142" uniqueCount="81">
  <si>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</si>
  <si>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</si>
  <si>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</si>
  <si>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пл.1 Мая д.2</t>
  </si>
  <si>
    <t>ЗА 2011 ГОД</t>
  </si>
  <si>
    <r>
      <t>Общая площадь помещений в многоквартирном доме</t>
    </r>
    <r>
      <rPr>
        <b/>
        <sz val="14"/>
        <rFont val="Arial"/>
        <family val="2"/>
      </rPr>
      <t xml:space="preserve"> 467,7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</t>
    </r>
    <r>
      <rPr>
        <b/>
        <sz val="14"/>
        <rFont val="Arial"/>
        <family val="2"/>
      </rPr>
      <t xml:space="preserve"> 52,3 </t>
    </r>
    <r>
      <rPr>
        <sz val="10"/>
        <rFont val="Arial"/>
        <family val="2"/>
      </rPr>
      <t>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</si>
  <si>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</si>
  <si>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</si>
  <si>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</si>
  <si>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</si>
  <si>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</si>
  <si>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</si>
  <si>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</si>
  <si>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</si>
  <si>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</si>
  <si>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</si>
  <si>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</si>
  <si>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</si>
  <si>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квартира № 8</t>
  </si>
  <si>
    <t>все другие квартиры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</si>
  <si>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</si>
  <si>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</si>
  <si>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</si>
  <si>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</si>
  <si>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</si>
  <si>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</si>
  <si>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</si>
  <si>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</si>
  <si>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</si>
  <si>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</si>
  <si>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</si>
  <si>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</si>
  <si>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</si>
  <si>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</si>
  <si>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</si>
  <si>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</si>
  <si>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</si>
  <si>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</si>
  <si>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</si>
  <si>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</si>
  <si>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</si>
  <si>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</si>
  <si>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</si>
  <si>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</si>
  <si>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>Обслуживание внутридомовых систем квартира № 8</t>
  </si>
  <si>
    <t>Обслуживание внутридомовых системвсе другие квартиры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</si>
  <si>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</si>
  <si>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</si>
  <si>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</si>
  <si>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</si>
  <si>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</si>
  <si>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</si>
  <si>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</si>
  <si>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>Итого расходы по содержанию квартира № 8 (без текущего ремонта)</t>
  </si>
  <si>
    <t>Итого расходы по содержанию другие квартиры  (без текущего ремонта)</t>
  </si>
  <si>
    <t>Итого расходы по содержанию всего по дому (включая текущий ремонт)</t>
  </si>
  <si>
    <t>КАП.И ТЕКУЩИЙ РЕМОНТ</t>
  </si>
  <si>
    <t>Ремонт кровли</t>
  </si>
  <si>
    <t>Смена сгона кв. 7</t>
  </si>
  <si>
    <t>Ремонт отопления кв.4</t>
  </si>
  <si>
    <t xml:space="preserve"> </t>
  </si>
  <si>
    <t>Ремонт отмостки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</si>
  <si>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</si>
  <si>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</si>
  <si>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</si>
  <si>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</si>
  <si>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</si>
  <si>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</si>
  <si>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</si>
  <si>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</si>
  <si>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</si>
  <si>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</si>
  <si>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содержание и ремонт жилья кв. № 8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</si>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</sst>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6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8" fillId="0" borderId="0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wrapText="1"/>
    </xf>
    <xf numFmtId="164" fontId="3" fillId="0" borderId="5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3" zoomScaleNormal="73" workbookViewId="0" topLeftCell="A34">
      <selection activeCell="A1" sqref="A1"/>
    </sheetView>
  </sheetViews>
  <sheetFormatPr defaultColWidth="12.57421875" defaultRowHeight="12.75"/>
  <cols>
    <col min="1" max="1" width="68.140625" style="0" customWidth="1"/>
    <col min="2" max="2" width="31.140625" style="0" customWidth="1"/>
    <col min="3" max="3" width="28.140625" style="0" customWidth="1"/>
    <col min="4" max="4" width="18.2812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49560.68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B18+B23+B22</f>
        <v>225496.94999999998</v>
      </c>
      <c r="C16" s="12" t="s">
        <v>15</v>
      </c>
      <c r="D16" s="13" t="s">
        <v>15</v>
      </c>
      <c r="E16" s="17">
        <f>SUM(E17:E27)</f>
        <v>1.6319010079737222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69546.24</v>
      </c>
      <c r="C18" s="12"/>
      <c r="D18" s="13" t="s">
        <v>15</v>
      </c>
      <c r="E18" s="17">
        <f>B18/B16*1</f>
        <v>0.30841321800583116</v>
      </c>
      <c r="F18" s="14"/>
      <c r="G18" s="14"/>
      <c r="H18" s="14"/>
    </row>
    <row r="19" spans="1:8" ht="12.75">
      <c r="A19" s="9" t="s">
        <v>18</v>
      </c>
      <c r="B19" s="16"/>
      <c r="C19" s="18">
        <v>12</v>
      </c>
      <c r="D19" s="13"/>
      <c r="E19" s="17"/>
      <c r="F19" s="14"/>
      <c r="G19" s="14"/>
      <c r="H19" s="14"/>
    </row>
    <row r="20" spans="1:8" ht="12.75">
      <c r="A20" s="9" t="s">
        <v>19</v>
      </c>
      <c r="B20" s="16"/>
      <c r="C20" s="12">
        <v>12.44</v>
      </c>
      <c r="D20" s="13"/>
      <c r="E20" s="17"/>
      <c r="F20" s="14"/>
      <c r="G20" s="14"/>
      <c r="H20" s="14"/>
    </row>
    <row r="21" spans="1:8" ht="12.75">
      <c r="A21" s="9" t="s">
        <v>20</v>
      </c>
      <c r="B21" s="16">
        <v>5724.65</v>
      </c>
      <c r="C21" s="18">
        <v>1.02</v>
      </c>
      <c r="D21" s="13"/>
      <c r="E21" s="14"/>
      <c r="F21" s="14"/>
      <c r="G21" s="14"/>
      <c r="H21" s="14"/>
    </row>
    <row r="22" spans="1:8" ht="12.75">
      <c r="A22" s="9" t="s">
        <v>21</v>
      </c>
      <c r="B22" s="16">
        <v>13458.96</v>
      </c>
      <c r="C22" s="18">
        <v>2.7</v>
      </c>
      <c r="D22" s="13" t="s">
        <v>15</v>
      </c>
      <c r="E22" s="14">
        <f>B22/B16*1</f>
        <v>0.05968577402044684</v>
      </c>
      <c r="F22" s="14"/>
      <c r="G22" s="14"/>
      <c r="H22" s="14"/>
    </row>
    <row r="23" spans="1:8" ht="12.75">
      <c r="A23" s="9" t="s">
        <v>22</v>
      </c>
      <c r="B23" s="16">
        <f>SUM(B25:B28)</f>
        <v>142491.75</v>
      </c>
      <c r="C23" s="12" t="s">
        <v>15</v>
      </c>
      <c r="D23" s="13" t="s">
        <v>15</v>
      </c>
      <c r="E23" s="17">
        <f>B23/B16*1</f>
        <v>0.6319010079737221</v>
      </c>
      <c r="F23" s="14"/>
      <c r="G23" s="14"/>
      <c r="H23" s="14"/>
    </row>
    <row r="24" spans="1:8" ht="12.75">
      <c r="A24" s="9" t="s">
        <v>16</v>
      </c>
      <c r="B24" s="16"/>
      <c r="C24" s="12"/>
      <c r="D24" s="13"/>
      <c r="E24" s="17">
        <f>B24/B16*1</f>
        <v>0</v>
      </c>
      <c r="F24" s="14"/>
      <c r="G24" s="14"/>
      <c r="H24" s="14"/>
    </row>
    <row r="25" spans="1:8" ht="12.75">
      <c r="A25" s="9" t="s">
        <v>23</v>
      </c>
      <c r="B25" s="16">
        <v>14062.83</v>
      </c>
      <c r="C25" s="12" t="s">
        <v>15</v>
      </c>
      <c r="D25" s="19" t="s">
        <v>24</v>
      </c>
      <c r="E25" s="17">
        <f>B25/B16*1</f>
        <v>0.06236372598387695</v>
      </c>
      <c r="F25" s="14"/>
      <c r="G25" s="14"/>
      <c r="H25" s="14"/>
    </row>
    <row r="26" spans="1:8" ht="12.75">
      <c r="A26" s="9" t="s">
        <v>25</v>
      </c>
      <c r="B26" s="16">
        <v>16199.86</v>
      </c>
      <c r="C26" s="12" t="s">
        <v>15</v>
      </c>
      <c r="D26" s="19" t="s">
        <v>24</v>
      </c>
      <c r="E26" s="17">
        <f>B26/B16*1</f>
        <v>0.07184070560599601</v>
      </c>
      <c r="F26" s="14"/>
      <c r="G26" s="14"/>
      <c r="H26" s="14"/>
    </row>
    <row r="27" spans="1:8" ht="12.75">
      <c r="A27" s="9" t="s">
        <v>26</v>
      </c>
      <c r="B27" s="16">
        <v>112229.06</v>
      </c>
      <c r="C27" s="12">
        <v>24.74</v>
      </c>
      <c r="D27" s="20"/>
      <c r="E27" s="17">
        <f>B27/B16*1</f>
        <v>0.4976965763838491</v>
      </c>
      <c r="F27" s="14"/>
      <c r="G27" s="14"/>
      <c r="H27" s="14"/>
    </row>
    <row r="28" spans="1:8" ht="12.75">
      <c r="A28" s="9" t="s">
        <v>27</v>
      </c>
      <c r="B28" s="16"/>
      <c r="C28" s="12" t="s">
        <v>15</v>
      </c>
      <c r="D28" s="13"/>
      <c r="E28" s="14"/>
      <c r="F28" s="14"/>
      <c r="G28" s="14"/>
      <c r="H28" s="14"/>
    </row>
    <row r="29" spans="1:8" ht="12.75">
      <c r="A29" s="15" t="s">
        <v>28</v>
      </c>
      <c r="B29" s="16"/>
      <c r="C29" s="12" t="s">
        <v>15</v>
      </c>
      <c r="D29" s="13" t="s">
        <v>15</v>
      </c>
      <c r="E29" s="21">
        <v>0.9946008999999999</v>
      </c>
      <c r="F29" s="14"/>
      <c r="G29" s="14"/>
      <c r="H29" s="14"/>
    </row>
    <row r="30" spans="1:4" ht="12.75">
      <c r="A30" s="9" t="s">
        <v>29</v>
      </c>
      <c r="B30" s="16">
        <f>B32+B34+B33</f>
        <v>224279.46941725496</v>
      </c>
      <c r="C30" s="12" t="s">
        <v>15</v>
      </c>
      <c r="D30" s="13" t="s">
        <v>15</v>
      </c>
    </row>
    <row r="31" spans="1:4" ht="12.75">
      <c r="A31" s="9" t="s">
        <v>16</v>
      </c>
      <c r="B31" s="16"/>
      <c r="C31" s="12"/>
      <c r="D31" s="13"/>
    </row>
    <row r="32" spans="1:4" ht="12.75">
      <c r="A32" s="9" t="s">
        <v>17</v>
      </c>
      <c r="B32" s="16">
        <f>B18*E29</f>
        <v>69170.752895616</v>
      </c>
      <c r="C32" s="12"/>
      <c r="D32" s="13" t="s">
        <v>15</v>
      </c>
    </row>
    <row r="33" spans="1:4" ht="12.75">
      <c r="A33" s="9" t="s">
        <v>21</v>
      </c>
      <c r="B33" s="16">
        <f>B22*E29</f>
        <v>13386.293729063998</v>
      </c>
      <c r="C33" s="16"/>
      <c r="D33" s="13" t="s">
        <v>15</v>
      </c>
    </row>
    <row r="34" spans="1:4" ht="12.75">
      <c r="A34" s="9" t="s">
        <v>22</v>
      </c>
      <c r="B34" s="16">
        <f>B23*E29</f>
        <v>141722.42279257497</v>
      </c>
      <c r="C34" s="12" t="s">
        <v>15</v>
      </c>
      <c r="D34" s="13" t="s">
        <v>15</v>
      </c>
    </row>
    <row r="35" spans="1:4" ht="12.75">
      <c r="A35" s="9" t="s">
        <v>16</v>
      </c>
      <c r="B35" s="16"/>
      <c r="C35" s="12"/>
      <c r="D35" s="13"/>
    </row>
    <row r="36" spans="1:4" ht="12.75">
      <c r="A36" s="9" t="s">
        <v>23</v>
      </c>
      <c r="B36" s="16">
        <f>B25*E29</f>
        <v>13986.903374546999</v>
      </c>
      <c r="C36" s="12" t="s">
        <v>15</v>
      </c>
      <c r="D36" s="13"/>
    </row>
    <row r="37" spans="1:4" ht="12.75">
      <c r="A37" s="9" t="s">
        <v>25</v>
      </c>
      <c r="B37" s="16">
        <f>B26*E29</f>
        <v>16112.395335873998</v>
      </c>
      <c r="C37" s="12" t="s">
        <v>15</v>
      </c>
      <c r="D37" s="13"/>
    </row>
    <row r="38" spans="1:4" ht="12.75">
      <c r="A38" s="9" t="s">
        <v>26</v>
      </c>
      <c r="B38" s="16">
        <f>B27*E29</f>
        <v>111623.12408215398</v>
      </c>
      <c r="C38" s="12"/>
      <c r="D38" s="13"/>
    </row>
    <row r="39" spans="1:4" ht="12.75">
      <c r="A39" s="9" t="s">
        <v>27</v>
      </c>
      <c r="B39" s="16">
        <f>B28*E29</f>
        <v>0</v>
      </c>
      <c r="C39" s="12" t="s">
        <v>15</v>
      </c>
      <c r="D39" s="13"/>
    </row>
    <row r="40" spans="1:4" ht="12.75">
      <c r="A40" s="15" t="s">
        <v>30</v>
      </c>
      <c r="B40" s="16">
        <f>SUM(B42:B45)</f>
        <v>141722.42279257497</v>
      </c>
      <c r="C40" s="12" t="s">
        <v>15</v>
      </c>
      <c r="D40" s="13" t="s">
        <v>15</v>
      </c>
    </row>
    <row r="41" spans="1:4" ht="12.75">
      <c r="A41" s="9" t="s">
        <v>16</v>
      </c>
      <c r="B41" s="16"/>
      <c r="C41" s="12"/>
      <c r="D41" s="13"/>
    </row>
    <row r="42" spans="1:4" ht="12.75">
      <c r="A42" s="9" t="s">
        <v>23</v>
      </c>
      <c r="B42" s="16">
        <f>B36</f>
        <v>13986.903374546999</v>
      </c>
      <c r="C42" s="12" t="s">
        <v>15</v>
      </c>
      <c r="D42" s="13"/>
    </row>
    <row r="43" spans="1:4" ht="12.75">
      <c r="A43" s="9" t="s">
        <v>25</v>
      </c>
      <c r="B43" s="16">
        <f>B37</f>
        <v>16112.395335873998</v>
      </c>
      <c r="C43" s="12" t="s">
        <v>15</v>
      </c>
      <c r="D43" s="13"/>
    </row>
    <row r="44" spans="1:4" ht="12.75">
      <c r="A44" s="9" t="s">
        <v>26</v>
      </c>
      <c r="B44" s="16">
        <f>B38</f>
        <v>111623.12408215398</v>
      </c>
      <c r="C44" s="12"/>
      <c r="D44" s="13"/>
    </row>
    <row r="45" spans="1:4" ht="12.75">
      <c r="A45" s="9" t="s">
        <v>27</v>
      </c>
      <c r="B45" s="16">
        <f>B39</f>
        <v>0</v>
      </c>
      <c r="C45" s="12" t="s">
        <v>15</v>
      </c>
      <c r="D45" s="13"/>
    </row>
    <row r="46" spans="1:4" ht="12.75">
      <c r="A46" s="4"/>
      <c r="B46" s="22"/>
      <c r="C46" s="22"/>
      <c r="D46" s="22"/>
    </row>
    <row r="47" spans="1:10" ht="13.5" customHeight="1">
      <c r="A47" s="23" t="s">
        <v>31</v>
      </c>
      <c r="B47" s="23"/>
      <c r="C47" s="23"/>
      <c r="D47" s="23"/>
      <c r="I47" s="24"/>
      <c r="J47" s="24"/>
    </row>
    <row r="48" spans="1:10" ht="9" customHeight="1">
      <c r="A48" s="23"/>
      <c r="B48" s="23"/>
      <c r="C48" s="23"/>
      <c r="D48" s="23"/>
      <c r="I48" s="25"/>
      <c r="J48" s="25"/>
    </row>
    <row r="49" spans="1:10" ht="12.75">
      <c r="A49" s="4"/>
      <c r="B49" s="4"/>
      <c r="C49" s="4"/>
      <c r="D49" s="4"/>
      <c r="E49" s="26"/>
      <c r="I49" s="25"/>
      <c r="J49" s="25"/>
    </row>
    <row r="50" spans="1:14" ht="12.75">
      <c r="A50" s="8" t="s">
        <v>32</v>
      </c>
      <c r="B50" s="8" t="s">
        <v>33</v>
      </c>
      <c r="C50" s="8" t="s">
        <v>34</v>
      </c>
      <c r="D50" s="8" t="s">
        <v>35</v>
      </c>
      <c r="E50" s="26"/>
      <c r="I50" s="27"/>
      <c r="J50" s="27"/>
      <c r="K50" s="27"/>
      <c r="L50" s="27"/>
      <c r="M50" s="27"/>
      <c r="N50" s="27"/>
    </row>
    <row r="51" spans="1:14" ht="12.75">
      <c r="A51" s="10" t="s">
        <v>36</v>
      </c>
      <c r="B51" s="12" t="s">
        <v>37</v>
      </c>
      <c r="C51" s="28">
        <v>0.14</v>
      </c>
      <c r="D51" s="29">
        <f>C51:C60*E51:E60</f>
        <v>785.736</v>
      </c>
      <c r="E51" s="14">
        <f>467.7*12</f>
        <v>5612.4</v>
      </c>
      <c r="F51" s="30"/>
      <c r="G51" s="31"/>
      <c r="H51" s="14"/>
      <c r="I51" s="32"/>
      <c r="J51" s="32"/>
      <c r="K51" s="32"/>
      <c r="L51" s="32"/>
      <c r="M51" s="32"/>
      <c r="N51" s="32"/>
    </row>
    <row r="52" spans="1:14" ht="12.75">
      <c r="A52" s="10" t="s">
        <v>38</v>
      </c>
      <c r="B52" s="12" t="s">
        <v>39</v>
      </c>
      <c r="C52" s="18">
        <v>2.1</v>
      </c>
      <c r="D52" s="29">
        <f>C52:C60*E52:E60</f>
        <v>11786.039999999999</v>
      </c>
      <c r="E52" s="14">
        <f aca="true" t="shared" si="0" ref="E52:E61">467.7*12</f>
        <v>5612.4</v>
      </c>
      <c r="F52" s="30"/>
      <c r="G52" s="31"/>
      <c r="H52" s="14"/>
      <c r="I52" s="32"/>
      <c r="J52" s="32"/>
      <c r="K52" s="32"/>
      <c r="L52" s="32"/>
      <c r="M52" s="32"/>
      <c r="N52" s="32"/>
    </row>
    <row r="53" spans="1:14" ht="12.75">
      <c r="A53" s="10" t="s">
        <v>40</v>
      </c>
      <c r="B53" s="12" t="s">
        <v>39</v>
      </c>
      <c r="C53" s="18">
        <v>1.2</v>
      </c>
      <c r="D53" s="29">
        <f>C53:C62*E53:E62</f>
        <v>6734.879999999999</v>
      </c>
      <c r="E53" s="14">
        <f t="shared" si="0"/>
        <v>5612.4</v>
      </c>
      <c r="F53" s="30"/>
      <c r="G53" s="31"/>
      <c r="H53" s="14">
        <f>1492.6*12</f>
        <v>17911.199999999997</v>
      </c>
      <c r="I53" s="32"/>
      <c r="J53" s="32"/>
      <c r="K53" s="32"/>
      <c r="L53" s="32"/>
      <c r="M53" s="32"/>
      <c r="N53" s="32"/>
    </row>
    <row r="54" spans="1:14" ht="12.75">
      <c r="A54" s="10" t="s">
        <v>41</v>
      </c>
      <c r="B54" s="12" t="s">
        <v>37</v>
      </c>
      <c r="C54" s="18">
        <v>0.2</v>
      </c>
      <c r="D54" s="29">
        <f>C54:C65*E54:E65</f>
        <v>1122.48</v>
      </c>
      <c r="E54" s="14">
        <f t="shared" si="0"/>
        <v>5612.4</v>
      </c>
      <c r="F54" s="30"/>
      <c r="G54" s="31"/>
      <c r="H54" s="14">
        <f>6026.8*12</f>
        <v>72321.6</v>
      </c>
      <c r="I54" s="32"/>
      <c r="J54" s="32"/>
      <c r="K54" s="32"/>
      <c r="L54" s="32"/>
      <c r="M54" s="32"/>
      <c r="N54" s="32"/>
    </row>
    <row r="55" spans="1:14" ht="12.75">
      <c r="A55" s="10" t="s">
        <v>42</v>
      </c>
      <c r="B55" s="33" t="s">
        <v>43</v>
      </c>
      <c r="C55" s="34">
        <v>0.54</v>
      </c>
      <c r="D55" s="29">
        <f>C55:C65*E55:E65</f>
        <v>3030.696</v>
      </c>
      <c r="E55" s="14">
        <f t="shared" si="0"/>
        <v>5612.4</v>
      </c>
      <c r="F55" s="35"/>
      <c r="G55" s="36"/>
      <c r="H55" s="14">
        <f>7519.4*12</f>
        <v>90232.79999999999</v>
      </c>
      <c r="I55" s="32"/>
      <c r="J55" s="32"/>
      <c r="K55" s="32"/>
      <c r="L55" s="32"/>
      <c r="M55" s="32"/>
      <c r="N55" s="32"/>
    </row>
    <row r="56" spans="1:14" ht="12.75">
      <c r="A56" s="10" t="s">
        <v>44</v>
      </c>
      <c r="B56" s="33" t="s">
        <v>37</v>
      </c>
      <c r="C56" s="34">
        <v>0.25</v>
      </c>
      <c r="D56" s="29">
        <f>C56:C67*E56:E67</f>
        <v>154.5</v>
      </c>
      <c r="E56" s="14">
        <f>51.5*12</f>
        <v>618</v>
      </c>
      <c r="F56" s="35"/>
      <c r="G56" s="36"/>
      <c r="H56" s="14"/>
      <c r="I56" s="32"/>
      <c r="J56" s="32"/>
      <c r="K56" s="32"/>
      <c r="L56" s="32"/>
      <c r="M56" s="32"/>
      <c r="N56" s="32"/>
    </row>
    <row r="57" spans="1:14" ht="12.75">
      <c r="A57" s="9" t="s">
        <v>45</v>
      </c>
      <c r="B57" s="33"/>
      <c r="C57" s="34">
        <v>0.69</v>
      </c>
      <c r="D57" s="29">
        <f>C57:C68*E57:E68</f>
        <v>3446.1359999999995</v>
      </c>
      <c r="E57" s="14">
        <f>416.2*12</f>
        <v>4994.4</v>
      </c>
      <c r="F57" s="35"/>
      <c r="G57" s="37"/>
      <c r="H57" s="14"/>
      <c r="I57" s="32"/>
      <c r="J57" s="32"/>
      <c r="K57" s="32"/>
      <c r="L57" s="32"/>
      <c r="M57" s="32"/>
      <c r="N57" s="32"/>
    </row>
    <row r="58" spans="1:14" ht="12.75">
      <c r="A58" s="10" t="s">
        <v>46</v>
      </c>
      <c r="B58" s="33" t="s">
        <v>47</v>
      </c>
      <c r="C58" s="38">
        <v>1.67</v>
      </c>
      <c r="D58" s="29">
        <f>C58:C65*E58:E65</f>
        <v>9372.707999999999</v>
      </c>
      <c r="E58" s="14">
        <f t="shared" si="0"/>
        <v>5612.4</v>
      </c>
      <c r="F58" s="35"/>
      <c r="G58" s="37"/>
      <c r="H58" s="14"/>
      <c r="I58" s="32"/>
      <c r="J58" s="32"/>
      <c r="K58" s="32"/>
      <c r="L58" s="32"/>
      <c r="M58" s="32"/>
      <c r="N58" s="32"/>
    </row>
    <row r="59" spans="1:14" ht="12.75">
      <c r="A59" s="10" t="s">
        <v>48</v>
      </c>
      <c r="B59" s="33" t="s">
        <v>49</v>
      </c>
      <c r="C59" s="39">
        <v>4.88</v>
      </c>
      <c r="D59" s="29">
        <f>C59:C65*E59:E65</f>
        <v>27388.512</v>
      </c>
      <c r="E59" s="14">
        <f t="shared" si="0"/>
        <v>5612.4</v>
      </c>
      <c r="F59" s="35"/>
      <c r="G59" s="14"/>
      <c r="H59" s="37"/>
      <c r="I59" s="32"/>
      <c r="J59" s="32"/>
      <c r="K59" s="32"/>
      <c r="L59" s="32"/>
      <c r="M59" s="32"/>
      <c r="N59" s="32"/>
    </row>
    <row r="60" spans="1:14" ht="12.75">
      <c r="A60" s="40" t="s">
        <v>50</v>
      </c>
      <c r="B60" s="41" t="s">
        <v>37</v>
      </c>
      <c r="C60" s="34">
        <v>1.02</v>
      </c>
      <c r="D60" s="29">
        <v>0</v>
      </c>
      <c r="E60" s="14">
        <f t="shared" si="0"/>
        <v>5612.4</v>
      </c>
      <c r="F60" s="35"/>
      <c r="G60" s="14"/>
      <c r="H60" s="37"/>
      <c r="I60" s="32"/>
      <c r="J60" s="32"/>
      <c r="K60" s="32"/>
      <c r="L60" s="32"/>
      <c r="M60" s="32"/>
      <c r="N60" s="32"/>
    </row>
    <row r="61" spans="1:14" ht="12.75">
      <c r="A61" s="40" t="s">
        <v>51</v>
      </c>
      <c r="B61" s="42" t="s">
        <v>52</v>
      </c>
      <c r="C61" s="34">
        <v>0</v>
      </c>
      <c r="D61" s="29">
        <f>C61:C70*E61:E70</f>
        <v>0</v>
      </c>
      <c r="E61" s="14">
        <f t="shared" si="0"/>
        <v>5612.4</v>
      </c>
      <c r="F61" s="35"/>
      <c r="G61" s="14"/>
      <c r="H61" s="37"/>
      <c r="I61" s="32"/>
      <c r="J61" s="32"/>
      <c r="K61" s="32"/>
      <c r="L61" s="32"/>
      <c r="M61" s="32"/>
      <c r="N61" s="32"/>
    </row>
    <row r="62" spans="1:14" ht="12.75">
      <c r="A62" s="40" t="s">
        <v>53</v>
      </c>
      <c r="B62" s="33"/>
      <c r="C62" s="34">
        <f>C51+C52+C53+C54+C55+C56+C58+C59+C60</f>
        <v>12</v>
      </c>
      <c r="D62" s="29">
        <f>(C62-C60)*E62</f>
        <v>6785.64</v>
      </c>
      <c r="E62" s="14">
        <f>51.5*12</f>
        <v>618</v>
      </c>
      <c r="F62" s="43"/>
      <c r="H62" s="32"/>
      <c r="I62" s="32"/>
      <c r="J62" s="32"/>
      <c r="K62" s="32"/>
      <c r="L62" s="32"/>
      <c r="M62" s="32"/>
      <c r="N62" s="32"/>
    </row>
    <row r="63" spans="1:14" ht="12.75">
      <c r="A63" s="40" t="s">
        <v>54</v>
      </c>
      <c r="B63" s="33"/>
      <c r="C63" s="34">
        <f>C51+C52+C53+C54+C55+C57+C58+C59+C60+C61</f>
        <v>12.440000000000001</v>
      </c>
      <c r="D63" s="29">
        <f>(C63-C60)*E63</f>
        <v>57036.048</v>
      </c>
      <c r="E63" s="14">
        <f>416.2*12</f>
        <v>4994.4</v>
      </c>
      <c r="F63" s="43"/>
      <c r="H63" s="32"/>
      <c r="I63" s="32"/>
      <c r="J63" s="32"/>
      <c r="K63" s="32"/>
      <c r="L63" s="32"/>
      <c r="M63" s="32"/>
      <c r="N63" s="32"/>
    </row>
    <row r="64" spans="1:14" ht="12.75">
      <c r="A64" s="40" t="s">
        <v>55</v>
      </c>
      <c r="B64" s="33"/>
      <c r="C64" s="34"/>
      <c r="D64" s="29">
        <f>D63+D62+D60</f>
        <v>63821.688</v>
      </c>
      <c r="E64" s="14"/>
      <c r="F64" s="43"/>
      <c r="H64" s="32"/>
      <c r="I64" s="32"/>
      <c r="J64" s="32"/>
      <c r="K64" s="32"/>
      <c r="L64" s="32"/>
      <c r="M64" s="32"/>
      <c r="N64" s="32"/>
    </row>
    <row r="65" spans="1:14" ht="13.5" customHeight="1">
      <c r="A65" s="40" t="s">
        <v>56</v>
      </c>
      <c r="B65" s="40"/>
      <c r="C65" s="40"/>
      <c r="D65" s="40"/>
      <c r="E65" s="26"/>
      <c r="F65" s="43"/>
      <c r="H65" s="32"/>
      <c r="I65" s="32"/>
      <c r="J65" s="32"/>
      <c r="K65" s="32"/>
      <c r="L65" s="32"/>
      <c r="M65" s="32"/>
      <c r="N65" s="32"/>
    </row>
    <row r="66" spans="1:5" ht="13.5" customHeight="1">
      <c r="A66" s="44" t="s">
        <v>57</v>
      </c>
      <c r="B66" s="44"/>
      <c r="C66" s="44"/>
      <c r="D66" s="20">
        <v>4537.41</v>
      </c>
      <c r="E66" s="45"/>
    </row>
    <row r="67" spans="1:5" ht="13.5" customHeight="1">
      <c r="A67" s="44" t="s">
        <v>58</v>
      </c>
      <c r="B67" s="44"/>
      <c r="C67" s="44"/>
      <c r="D67" s="20">
        <v>423.14</v>
      </c>
      <c r="E67" s="45"/>
    </row>
    <row r="68" spans="1:9" ht="13.5" customHeight="1">
      <c r="A68" s="44" t="s">
        <v>59</v>
      </c>
      <c r="B68" s="44"/>
      <c r="C68" s="44"/>
      <c r="D68" s="20">
        <v>5426.5</v>
      </c>
      <c r="E68" s="45"/>
      <c r="I68" t="s">
        <v>60</v>
      </c>
    </row>
    <row r="69" spans="1:5" ht="13.5" customHeight="1">
      <c r="A69" s="44" t="s">
        <v>61</v>
      </c>
      <c r="B69" s="44"/>
      <c r="C69" s="44"/>
      <c r="D69" s="20">
        <v>13423.81</v>
      </c>
      <c r="E69" s="45"/>
    </row>
    <row r="70" spans="1:5" ht="13.5" customHeight="1">
      <c r="A70" s="44" t="s">
        <v>62</v>
      </c>
      <c r="B70" s="44"/>
      <c r="C70" s="44"/>
      <c r="D70" s="46">
        <f>SUM(D66:D69)</f>
        <v>23810.86</v>
      </c>
      <c r="E70" s="47"/>
    </row>
    <row r="71" spans="1:5" ht="13.5" customHeight="1">
      <c r="A71" s="44" t="s">
        <v>63</v>
      </c>
      <c r="B71" s="44"/>
      <c r="C71" s="44"/>
      <c r="D71" s="46">
        <v>5220.13</v>
      </c>
      <c r="E71" s="47"/>
    </row>
    <row r="72" spans="1:5" ht="13.5" customHeight="1">
      <c r="A72" s="44" t="s">
        <v>64</v>
      </c>
      <c r="B72" s="44"/>
      <c r="C72" s="44"/>
      <c r="D72" s="48">
        <f>D70+D62-D60</f>
        <v>30596.5</v>
      </c>
      <c r="E72" s="47"/>
    </row>
    <row r="73" spans="1:5" ht="25.5" customHeight="1">
      <c r="A73" s="49" t="s">
        <v>65</v>
      </c>
      <c r="B73" s="49"/>
      <c r="C73" s="49"/>
      <c r="D73" s="48">
        <f>B15+B21+B22-D70+D71</f>
        <v>50153.560000000005</v>
      </c>
      <c r="E73" s="47"/>
    </row>
    <row r="74" spans="1:5" ht="12.75">
      <c r="A74" s="23"/>
      <c r="B74" s="50"/>
      <c r="C74" s="50"/>
      <c r="D74" s="51"/>
      <c r="E74" s="47"/>
    </row>
    <row r="75" spans="1:5" ht="12.75">
      <c r="A75" s="52"/>
      <c r="B75" s="50"/>
      <c r="C75" s="50"/>
      <c r="D75" s="51"/>
      <c r="E75" s="47"/>
    </row>
    <row r="76" spans="1:5" ht="13.5" customHeight="1">
      <c r="A76" s="49" t="s">
        <v>66</v>
      </c>
      <c r="B76" s="49"/>
      <c r="C76" s="49"/>
      <c r="D76" s="53">
        <v>2022.2</v>
      </c>
      <c r="E76" s="47"/>
    </row>
    <row r="77" spans="1:4" ht="13.5" customHeight="1">
      <c r="A77" s="9" t="s">
        <v>16</v>
      </c>
      <c r="B77" s="9"/>
      <c r="C77" s="9"/>
      <c r="D77" s="54"/>
    </row>
    <row r="78" spans="1:4" ht="13.5" customHeight="1">
      <c r="A78" s="9" t="s">
        <v>17</v>
      </c>
      <c r="B78" s="9"/>
      <c r="C78" s="9"/>
      <c r="D78" s="55">
        <f>D76*E18</f>
        <v>623.6732094513918</v>
      </c>
    </row>
    <row r="79" spans="1:4" ht="13.5" customHeight="1">
      <c r="A79" s="56" t="s">
        <v>21</v>
      </c>
      <c r="B79" s="56"/>
      <c r="C79" s="56"/>
      <c r="D79" s="55">
        <f>D76*E22</f>
        <v>120.6965722241476</v>
      </c>
    </row>
    <row r="80" spans="1:4" ht="15" customHeight="1">
      <c r="A80" s="9" t="s">
        <v>22</v>
      </c>
      <c r="B80" s="9"/>
      <c r="C80" s="9"/>
      <c r="D80" s="55">
        <f>D76*E23</f>
        <v>1277.8302183244607</v>
      </c>
    </row>
    <row r="81" spans="1:4" ht="15" customHeight="1">
      <c r="A81" s="9" t="s">
        <v>16</v>
      </c>
      <c r="B81" s="9"/>
      <c r="C81" s="9"/>
      <c r="D81" s="55"/>
    </row>
    <row r="82" spans="1:4" ht="12.75">
      <c r="A82" s="9" t="s">
        <v>23</v>
      </c>
      <c r="B82" s="9"/>
      <c r="C82" s="9"/>
      <c r="D82" s="55">
        <f>D76*E25</f>
        <v>126.11192668459597</v>
      </c>
    </row>
    <row r="83" spans="1:4" ht="12.75">
      <c r="A83" s="9" t="s">
        <v>25</v>
      </c>
      <c r="B83" s="9"/>
      <c r="C83" s="9"/>
      <c r="D83" s="55">
        <f>D76*E26</f>
        <v>145.27627487644514</v>
      </c>
    </row>
    <row r="84" spans="1:4" ht="13.5" customHeight="1">
      <c r="A84" s="9" t="s">
        <v>26</v>
      </c>
      <c r="B84" s="9"/>
      <c r="C84" s="9"/>
      <c r="D84" s="55">
        <f>D76*E27</f>
        <v>1006.4420167634197</v>
      </c>
    </row>
    <row r="85" spans="1:4" ht="12.75">
      <c r="A85" s="9" t="s">
        <v>27</v>
      </c>
      <c r="B85" s="9"/>
      <c r="C85" s="9"/>
      <c r="D85" s="54"/>
    </row>
    <row r="86" spans="1:4" ht="25.5" customHeight="1">
      <c r="A86" s="57" t="s">
        <v>67</v>
      </c>
      <c r="B86" s="57"/>
      <c r="C86" s="57"/>
      <c r="D86" s="57"/>
    </row>
    <row r="87" spans="1:4" ht="12.75">
      <c r="A87" s="58" t="s">
        <v>68</v>
      </c>
      <c r="B87" s="8" t="s">
        <v>69</v>
      </c>
      <c r="C87" s="58" t="s">
        <v>70</v>
      </c>
      <c r="D87" s="58" t="s">
        <v>71</v>
      </c>
    </row>
    <row r="88" spans="1:4" ht="12.75" customHeight="1">
      <c r="A88" s="59" t="s">
        <v>72</v>
      </c>
      <c r="B88" s="60" t="s">
        <v>73</v>
      </c>
      <c r="C88" s="61">
        <v>12</v>
      </c>
      <c r="D88" s="10" t="s">
        <v>74</v>
      </c>
    </row>
    <row r="89" spans="1:4" ht="12.75">
      <c r="A89" s="9" t="s">
        <v>19</v>
      </c>
      <c r="B89" s="60"/>
      <c r="C89" s="62">
        <v>12.44</v>
      </c>
      <c r="D89" s="10" t="s">
        <v>74</v>
      </c>
    </row>
    <row r="90" spans="1:4" ht="12.75">
      <c r="A90" s="10" t="s">
        <v>21</v>
      </c>
      <c r="B90" s="60"/>
      <c r="C90" s="63">
        <v>2.7</v>
      </c>
      <c r="D90" s="10" t="s">
        <v>74</v>
      </c>
    </row>
    <row r="91" spans="1:4" ht="12.75" customHeight="1">
      <c r="A91" s="10" t="s">
        <v>23</v>
      </c>
      <c r="B91" s="64" t="s">
        <v>75</v>
      </c>
      <c r="C91" s="63">
        <v>24.15</v>
      </c>
      <c r="D91" s="10" t="s">
        <v>76</v>
      </c>
    </row>
    <row r="92" spans="1:4" ht="12.75">
      <c r="A92" s="10" t="s">
        <v>25</v>
      </c>
      <c r="B92" s="64"/>
      <c r="C92" s="63">
        <v>27.82</v>
      </c>
      <c r="D92" s="10" t="s">
        <v>76</v>
      </c>
    </row>
    <row r="93" spans="1:4" ht="12.75">
      <c r="A93" s="10" t="s">
        <v>26</v>
      </c>
      <c r="B93" s="65" t="s">
        <v>77</v>
      </c>
      <c r="C93" s="63">
        <v>1236.92</v>
      </c>
      <c r="D93" s="10" t="s">
        <v>78</v>
      </c>
    </row>
    <row r="94" spans="1:4" ht="12.75">
      <c r="A94" s="4"/>
      <c r="B94" s="4"/>
      <c r="C94" s="4"/>
      <c r="D94" s="4"/>
    </row>
    <row r="95" spans="1:4" ht="12.75">
      <c r="A95" s="4" t="s">
        <v>79</v>
      </c>
      <c r="B95" s="4"/>
      <c r="C95" s="4"/>
      <c r="D95" s="4"/>
    </row>
    <row r="97" ht="12.75">
      <c r="A97" t="s">
        <v>80</v>
      </c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7:D48"/>
    <mergeCell ref="A65:D65"/>
    <mergeCell ref="A66:C66"/>
    <mergeCell ref="A70:C70"/>
    <mergeCell ref="A71:C71"/>
    <mergeCell ref="A72:C72"/>
    <mergeCell ref="A73:C73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D86"/>
    <mergeCell ref="B88:B90"/>
    <mergeCell ref="B91:B92"/>
  </mergeCells>
  <printOptions/>
  <pageMargins left="0.3625" right="0.39375" top="0.34097222222222223" bottom="0.7875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2012-04-27T07:38:19Z</dcterms:modified>
  <cp:category/>
  <cp:version/>
  <cp:contentType/>
  <cp:contentStatus/>
  <cp:revision>13</cp:revision>
</cp:coreProperties>
</file>