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7" activeTab="0"/>
  </bookViews>
  <sheets>
    <sheet name="Гидростроительная 11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<sst xmlns="http://schemas.openxmlformats.org/spreadsheetml/2006/main" count="136" uniqueCount="76">
  <si>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</si>
  <si>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</si>
  <si>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</si>
  <si>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ул.Гидростроительная  д.11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</si>
  <si>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</si>
  <si>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446,92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365,07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</si>
  <si>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</si>
  <si>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</si>
  <si>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</si>
  <si>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</si>
  <si>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</si>
  <si>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</si>
  <si>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</si>
  <si>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КАПИТАЛЬНОМУ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</si>
  <si>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</si>
  <si>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</si>
  <si>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</si>
  <si>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</si>
  <si>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</si>
  <si>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>найм</t>
  </si>
  <si>
    <t xml:space="preserve"> </t>
  </si>
  <si>
    <t>антенна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</si>
  <si>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</si>
  <si>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</si>
  <si>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</si>
  <si>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</si>
  <si>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</si>
  <si>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</si>
  <si>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</si>
  <si>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</si>
  <si>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электроснабжение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</si>
  <si>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</si>
  <si>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</si>
  <si>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</si>
  <si>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</si>
  <si>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</si>
  <si>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</si>
  <si>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</si>
  <si>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</si>
  <si>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</si>
  <si>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</si>
  <si>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</si>
  <si>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</si>
  <si>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</si>
  <si>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</si>
  <si>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</si>
  <si>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</si>
  <si>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</si>
  <si>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</si>
  <si>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</si>
  <si>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</si>
  <si>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</si>
  <si>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</si>
  <si>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 </t>
  </si>
  <si>
    <t>КАП.И ТЕКУЩИЙ РЕМОНТ</t>
  </si>
  <si>
    <t>Ремонт фасада</t>
  </si>
  <si>
    <t>Смена трубопроводов хвс кв.6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</si>
  <si>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</si>
  <si>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</si>
  <si>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КАП. РЕМОНТУ ОБЩЕГО ИМУЩЕСТВА</t>
  </si>
  <si>
    <t>5.ОСТАТОК ДЕНЕЖНЫХ СРЕДСТВ НА КОНЕЦ ОТЧЕТНОГО ПЕРИОДА ПО ТЕКУЩЕМУ КАПИТАЛЬНОМУ РЕМОНТУ</t>
  </si>
  <si>
    <t>6.СПРАВОЧНО: ЗАДОЛЖЕННОСТЬ ЖИТЕЛЕЙ ЗА ЖИЛИЩНЫЕ И КОМУНАЛЬНЫЕ УСЛУГИ-ВСЕГО</t>
  </si>
  <si>
    <t xml:space="preserve">   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</si>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</sst>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0.00;\-#,##0.00"/>
    <numFmt numFmtId="168" formatCode="#,###.0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justify"/>
    </xf>
    <xf numFmtId="164" fontId="1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7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1" fillId="0" borderId="2" xfId="0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left" wrapText="1"/>
    </xf>
    <xf numFmtId="164" fontId="1" fillId="0" borderId="0" xfId="0" applyFont="1" applyBorder="1" applyAlignment="1">
      <alignment horizontal="left"/>
    </xf>
    <xf numFmtId="168" fontId="3" fillId="0" borderId="0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9" fillId="0" borderId="0" xfId="0" applyFont="1" applyBorder="1" applyAlignment="1">
      <alignment horizontal="left" wrapText="1"/>
    </xf>
    <xf numFmtId="164" fontId="1" fillId="0" borderId="2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0" zoomScaleNormal="80" workbookViewId="0" topLeftCell="A1">
      <selection activeCell="A4" sqref="A4"/>
    </sheetView>
  </sheetViews>
  <sheetFormatPr defaultColWidth="12.57421875" defaultRowHeight="12.75"/>
  <cols>
    <col min="1" max="1" width="48.8515625" style="1" customWidth="1"/>
    <col min="2" max="2" width="30.8515625" style="1" customWidth="1"/>
    <col min="3" max="3" width="27.57421875" style="1" customWidth="1"/>
    <col min="4" max="4" width="31.57421875" style="1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 t="s">
        <v>2</v>
      </c>
      <c r="B3" s="2"/>
      <c r="C3" s="2"/>
      <c r="D3" s="2"/>
    </row>
    <row r="4" spans="1:4" ht="12.75">
      <c r="A4" s="3" t="s">
        <v>3</v>
      </c>
      <c r="B4" s="3"/>
      <c r="C4" s="3"/>
      <c r="D4" s="3"/>
    </row>
    <row r="5" spans="1:4" ht="12.75">
      <c r="A5" s="3" t="s">
        <v>4</v>
      </c>
      <c r="B5" s="3"/>
      <c r="C5" s="3"/>
      <c r="D5" s="3"/>
    </row>
    <row r="6" ht="9" customHeight="1">
      <c r="A6" s="4"/>
    </row>
    <row r="7" spans="1:4" ht="36.75" customHeight="1">
      <c r="A7" s="5" t="s">
        <v>5</v>
      </c>
      <c r="B7" s="5"/>
      <c r="C7" s="5"/>
      <c r="D7" s="5"/>
    </row>
    <row r="8" ht="12.75">
      <c r="A8" s="1" t="s">
        <v>6</v>
      </c>
    </row>
    <row r="9" ht="12.75">
      <c r="A9" s="1" t="s">
        <v>7</v>
      </c>
    </row>
    <row r="11" ht="12.75">
      <c r="A11" s="6" t="s">
        <v>8</v>
      </c>
    </row>
    <row r="12" ht="12.75">
      <c r="A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12.75">
      <c r="A15" s="11" t="s">
        <v>13</v>
      </c>
      <c r="B15" s="12">
        <v>19930.73</v>
      </c>
      <c r="C15" s="12"/>
      <c r="D15" s="13"/>
    </row>
    <row r="16" spans="1:8" ht="12.75">
      <c r="A16" s="14" t="s">
        <v>14</v>
      </c>
      <c r="B16" s="15">
        <f>B18+B23+B22+B20+B21</f>
        <v>232698.55</v>
      </c>
      <c r="C16" s="12" t="s">
        <v>15</v>
      </c>
      <c r="D16" s="13" t="s">
        <v>15</v>
      </c>
      <c r="E16" s="16">
        <f>SUM(E17:E27)</f>
        <v>1.7355455803226967</v>
      </c>
      <c r="F16" s="17"/>
      <c r="G16" s="17"/>
      <c r="H16" s="17"/>
    </row>
    <row r="17" spans="1:8" ht="12.75">
      <c r="A17" s="9" t="s">
        <v>16</v>
      </c>
      <c r="B17" s="15"/>
      <c r="C17" s="12"/>
      <c r="D17" s="13"/>
      <c r="E17" s="17"/>
      <c r="F17" s="17"/>
      <c r="G17" s="17"/>
      <c r="H17" s="17"/>
    </row>
    <row r="18" spans="1:8" ht="12.75">
      <c r="A18" s="9" t="s">
        <v>17</v>
      </c>
      <c r="B18" s="15">
        <v>58886.16</v>
      </c>
      <c r="C18" s="12">
        <v>11.86</v>
      </c>
      <c r="D18" s="13" t="s">
        <v>15</v>
      </c>
      <c r="E18" s="16">
        <f>B18/B16*1</f>
        <v>0.25305770061738675</v>
      </c>
      <c r="F18" s="17"/>
      <c r="G18" s="17"/>
      <c r="H18" s="17"/>
    </row>
    <row r="19" spans="1:8" ht="12.75">
      <c r="A19" s="9" t="s">
        <v>18</v>
      </c>
      <c r="B19" s="15">
        <v>1501.65</v>
      </c>
      <c r="C19" s="18">
        <v>0.28</v>
      </c>
      <c r="D19" s="13"/>
      <c r="E19" s="17"/>
      <c r="F19" s="17"/>
      <c r="G19" s="17"/>
      <c r="H19" s="17"/>
    </row>
    <row r="20" spans="1:8" ht="12.75">
      <c r="A20" s="9" t="s">
        <v>19</v>
      </c>
      <c r="B20" s="15"/>
      <c r="C20" s="12" t="s">
        <v>20</v>
      </c>
      <c r="D20" s="13"/>
      <c r="E20" s="16">
        <f>B20/B16*1</f>
        <v>0</v>
      </c>
      <c r="F20" s="17"/>
      <c r="G20" s="17"/>
      <c r="H20" s="17"/>
    </row>
    <row r="21" spans="1:8" ht="12.75">
      <c r="A21" s="9" t="s">
        <v>21</v>
      </c>
      <c r="B21" s="15"/>
      <c r="C21" s="12"/>
      <c r="D21" s="13"/>
      <c r="E21" s="17"/>
      <c r="F21" s="17"/>
      <c r="G21" s="17"/>
      <c r="H21" s="17"/>
    </row>
    <row r="22" spans="1:8" ht="12.75">
      <c r="A22" s="9" t="s">
        <v>22</v>
      </c>
      <c r="B22" s="15">
        <v>2652</v>
      </c>
      <c r="C22" s="18">
        <v>2.7</v>
      </c>
      <c r="D22" s="13" t="s">
        <v>15</v>
      </c>
      <c r="E22" s="17">
        <f>B22/B16*1</f>
        <v>0.01139671905991679</v>
      </c>
      <c r="F22" s="17"/>
      <c r="G22" s="17"/>
      <c r="H22" s="17"/>
    </row>
    <row r="23" spans="1:8" ht="12.75">
      <c r="A23" s="9" t="s">
        <v>23</v>
      </c>
      <c r="B23" s="15">
        <f>SUM(B25:B27)</f>
        <v>171160.38999999998</v>
      </c>
      <c r="C23" s="12" t="s">
        <v>15</v>
      </c>
      <c r="D23" s="13" t="s">
        <v>15</v>
      </c>
      <c r="E23" s="16">
        <f>B23/B16*1</f>
        <v>0.7355455803226965</v>
      </c>
      <c r="F23" s="17"/>
      <c r="G23" s="17"/>
      <c r="H23" s="17"/>
    </row>
    <row r="24" spans="1:8" ht="12.75">
      <c r="A24" s="9" t="s">
        <v>16</v>
      </c>
      <c r="B24" s="15"/>
      <c r="C24" s="12"/>
      <c r="D24" s="13"/>
      <c r="E24" s="16">
        <f>B24/B16*1</f>
        <v>0</v>
      </c>
      <c r="F24" s="17"/>
      <c r="G24" s="17"/>
      <c r="H24" s="17"/>
    </row>
    <row r="25" spans="1:8" ht="12.75">
      <c r="A25" s="9" t="s">
        <v>24</v>
      </c>
      <c r="B25" s="15">
        <v>25098.15</v>
      </c>
      <c r="C25" s="12" t="s">
        <v>15</v>
      </c>
      <c r="D25" s="19" t="s">
        <v>25</v>
      </c>
      <c r="E25" s="16">
        <f>B25/B16*1</f>
        <v>0.10785692476381999</v>
      </c>
      <c r="F25" s="17"/>
      <c r="G25" s="17"/>
      <c r="H25" s="17"/>
    </row>
    <row r="26" spans="1:8" ht="12.75">
      <c r="A26" s="9" t="s">
        <v>26</v>
      </c>
      <c r="B26" s="15">
        <v>28915.36</v>
      </c>
      <c r="C26" s="12" t="s">
        <v>15</v>
      </c>
      <c r="D26" s="19" t="s">
        <v>25</v>
      </c>
      <c r="E26" s="16">
        <f>B26/B16*1</f>
        <v>0.12426102354312049</v>
      </c>
      <c r="F26" s="17"/>
      <c r="G26" s="17"/>
      <c r="H26" s="17"/>
    </row>
    <row r="27" spans="1:8" ht="12.75">
      <c r="A27" s="9" t="s">
        <v>27</v>
      </c>
      <c r="B27" s="15">
        <v>117146.88</v>
      </c>
      <c r="C27" s="12">
        <v>24.74</v>
      </c>
      <c r="D27" s="20"/>
      <c r="E27" s="17">
        <f>B27/B16*1</f>
        <v>0.503427632015756</v>
      </c>
      <c r="F27" s="17"/>
      <c r="G27" s="17"/>
      <c r="H27" s="17"/>
    </row>
    <row r="28" spans="1:8" ht="12.75">
      <c r="A28" s="14" t="s">
        <v>28</v>
      </c>
      <c r="B28" s="15">
        <v>333213.21</v>
      </c>
      <c r="C28" s="12" t="s">
        <v>15</v>
      </c>
      <c r="D28" s="13" t="s">
        <v>15</v>
      </c>
      <c r="E28" s="17">
        <f>B28/B16</f>
        <v>1.4319522403556018</v>
      </c>
      <c r="F28" s="17"/>
      <c r="G28" s="17"/>
      <c r="H28" s="17"/>
    </row>
    <row r="29" spans="1:4" ht="12.75">
      <c r="A29" s="9" t="s">
        <v>16</v>
      </c>
      <c r="B29" s="15"/>
      <c r="C29" s="12"/>
      <c r="D29" s="13"/>
    </row>
    <row r="30" spans="1:4" ht="12.75">
      <c r="A30" s="9" t="s">
        <v>29</v>
      </c>
      <c r="B30" s="15">
        <f>B32+B34+B33</f>
        <v>333213.21</v>
      </c>
      <c r="C30" s="12" t="s">
        <v>15</v>
      </c>
      <c r="D30" s="13" t="s">
        <v>15</v>
      </c>
    </row>
    <row r="31" spans="1:4" ht="12.75">
      <c r="A31" s="9" t="s">
        <v>16</v>
      </c>
      <c r="B31" s="15"/>
      <c r="C31" s="12"/>
      <c r="D31" s="13"/>
    </row>
    <row r="32" spans="1:4" ht="12.75">
      <c r="A32" s="9" t="s">
        <v>17</v>
      </c>
      <c r="B32" s="15">
        <f>B18*E28</f>
        <v>84322.16873793842</v>
      </c>
      <c r="C32" s="12"/>
      <c r="D32" s="13" t="s">
        <v>15</v>
      </c>
    </row>
    <row r="33" spans="1:4" ht="12.75">
      <c r="A33" s="9" t="s">
        <v>22</v>
      </c>
      <c r="B33" s="15">
        <f>B22*E28</f>
        <v>3797.5373414230558</v>
      </c>
      <c r="C33" s="15" t="s">
        <v>20</v>
      </c>
      <c r="D33" s="13" t="s">
        <v>15</v>
      </c>
    </row>
    <row r="34" spans="1:4" ht="12.75">
      <c r="A34" s="9" t="s">
        <v>23</v>
      </c>
      <c r="B34" s="15">
        <f>B23*E28</f>
        <v>245093.50392063853</v>
      </c>
      <c r="C34" s="12" t="s">
        <v>15</v>
      </c>
      <c r="D34" s="13" t="s">
        <v>15</v>
      </c>
    </row>
    <row r="35" spans="1:4" ht="12.75">
      <c r="A35" s="9" t="s">
        <v>16</v>
      </c>
      <c r="B35" s="15"/>
      <c r="C35" s="12"/>
      <c r="D35" s="13"/>
    </row>
    <row r="36" spans="1:4" ht="12.75">
      <c r="A36" s="9" t="s">
        <v>24</v>
      </c>
      <c r="B36" s="15">
        <f>B25*E28</f>
        <v>35939.35212128095</v>
      </c>
      <c r="C36" s="12" t="s">
        <v>15</v>
      </c>
      <c r="D36" s="13"/>
    </row>
    <row r="37" spans="1:4" ht="12.75">
      <c r="A37" s="9" t="s">
        <v>26</v>
      </c>
      <c r="B37" s="15">
        <f>B26*E28</f>
        <v>41405.41453268875</v>
      </c>
      <c r="C37" s="12" t="s">
        <v>15</v>
      </c>
      <c r="D37" s="13"/>
    </row>
    <row r="38" spans="1:4" ht="12.75">
      <c r="A38" s="9" t="s">
        <v>27</v>
      </c>
      <c r="B38" s="15">
        <f>B27*E28</f>
        <v>167748.73726666885</v>
      </c>
      <c r="C38" s="12"/>
      <c r="D38" s="13"/>
    </row>
    <row r="39" spans="1:4" ht="12.75">
      <c r="A39" s="9" t="s">
        <v>30</v>
      </c>
      <c r="B39" s="15"/>
      <c r="C39" s="12" t="s">
        <v>15</v>
      </c>
      <c r="D39" s="13"/>
    </row>
    <row r="40" spans="1:4" ht="12.75">
      <c r="A40" s="14" t="s">
        <v>31</v>
      </c>
      <c r="B40" s="15">
        <f>SUM(B42:B44)</f>
        <v>245093.50392063856</v>
      </c>
      <c r="C40" s="12" t="s">
        <v>15</v>
      </c>
      <c r="D40" s="13" t="s">
        <v>15</v>
      </c>
    </row>
    <row r="41" spans="1:4" ht="12.75">
      <c r="A41" s="9" t="s">
        <v>16</v>
      </c>
      <c r="B41" s="15"/>
      <c r="C41" s="12"/>
      <c r="D41" s="13"/>
    </row>
    <row r="42" spans="1:4" ht="12.75">
      <c r="A42" s="9" t="s">
        <v>24</v>
      </c>
      <c r="B42" s="15">
        <f>B36</f>
        <v>35939.35212128095</v>
      </c>
      <c r="C42" s="12" t="s">
        <v>15</v>
      </c>
      <c r="D42" s="13"/>
    </row>
    <row r="43" spans="1:4" ht="12.75">
      <c r="A43" s="9" t="s">
        <v>26</v>
      </c>
      <c r="B43" s="15">
        <f>B37</f>
        <v>41405.41453268875</v>
      </c>
      <c r="C43" s="12" t="s">
        <v>15</v>
      </c>
      <c r="D43" s="13"/>
    </row>
    <row r="44" spans="1:4" ht="12.75">
      <c r="A44" s="9" t="s">
        <v>27</v>
      </c>
      <c r="B44" s="15">
        <f>B38</f>
        <v>167748.73726666885</v>
      </c>
      <c r="C44" s="12"/>
      <c r="D44" s="13"/>
    </row>
    <row r="45" spans="1:4" ht="12.75">
      <c r="A45" s="9" t="s">
        <v>30</v>
      </c>
      <c r="B45" s="15"/>
      <c r="C45" s="12" t="s">
        <v>15</v>
      </c>
      <c r="D45" s="13"/>
    </row>
    <row r="47" spans="1:10" ht="13.5" customHeight="1">
      <c r="A47" s="21" t="s">
        <v>32</v>
      </c>
      <c r="B47" s="21"/>
      <c r="C47" s="21"/>
      <c r="D47" s="21"/>
      <c r="I47" s="22"/>
      <c r="J47" s="22"/>
    </row>
    <row r="48" spans="1:10" ht="9" customHeight="1">
      <c r="A48" s="21"/>
      <c r="B48" s="21"/>
      <c r="C48" s="21"/>
      <c r="D48" s="21"/>
      <c r="I48" s="23"/>
      <c r="J48" s="23"/>
    </row>
    <row r="49" spans="9:10" ht="12.75">
      <c r="I49" s="23"/>
      <c r="J49" s="23"/>
    </row>
    <row r="50" spans="1:14" ht="12.75">
      <c r="A50" s="8" t="s">
        <v>33</v>
      </c>
      <c r="B50" s="8" t="s">
        <v>34</v>
      </c>
      <c r="C50" s="8" t="s">
        <v>35</v>
      </c>
      <c r="D50" s="8" t="s">
        <v>36</v>
      </c>
      <c r="E50" s="24"/>
      <c r="I50" s="25"/>
      <c r="J50" s="25"/>
      <c r="K50" s="25"/>
      <c r="L50" s="25"/>
      <c r="M50" s="25"/>
      <c r="N50" s="25"/>
    </row>
    <row r="51" spans="1:14" ht="12.75">
      <c r="A51" s="10" t="s">
        <v>37</v>
      </c>
      <c r="B51" s="9" t="s">
        <v>38</v>
      </c>
      <c r="C51" s="26">
        <v>0.14</v>
      </c>
      <c r="D51" s="27">
        <f>C51:C59*E51:E59</f>
        <v>750.8256000000001</v>
      </c>
      <c r="E51" s="17">
        <f aca="true" t="shared" si="0" ref="E51:E59">446.92*12</f>
        <v>5363.04</v>
      </c>
      <c r="F51" s="28"/>
      <c r="G51" s="29"/>
      <c r="H51" s="17"/>
      <c r="I51" s="30"/>
      <c r="J51" s="30"/>
      <c r="K51" s="30"/>
      <c r="L51" s="30"/>
      <c r="M51" s="30"/>
      <c r="N51" s="30"/>
    </row>
    <row r="52" spans="1:14" ht="12.75">
      <c r="A52" s="10" t="s">
        <v>39</v>
      </c>
      <c r="B52" s="9" t="s">
        <v>40</v>
      </c>
      <c r="C52" s="18">
        <v>2.1</v>
      </c>
      <c r="D52" s="27">
        <f>C52:C61*E52:E61</f>
        <v>11262.384</v>
      </c>
      <c r="E52" s="17">
        <f t="shared" si="0"/>
        <v>5363.04</v>
      </c>
      <c r="F52" s="28"/>
      <c r="G52" s="29"/>
      <c r="H52" s="17"/>
      <c r="I52" s="30"/>
      <c r="J52" s="30"/>
      <c r="K52" s="30"/>
      <c r="L52" s="30"/>
      <c r="M52" s="30"/>
      <c r="N52" s="30"/>
    </row>
    <row r="53" spans="1:14" ht="12.75">
      <c r="A53" s="10" t="s">
        <v>41</v>
      </c>
      <c r="B53" s="9" t="s">
        <v>40</v>
      </c>
      <c r="C53" s="18">
        <v>1.2</v>
      </c>
      <c r="D53" s="27">
        <f>C53:C61*E53:E61</f>
        <v>6435.648</v>
      </c>
      <c r="E53" s="17">
        <f t="shared" si="0"/>
        <v>5363.04</v>
      </c>
      <c r="F53" s="28"/>
      <c r="G53" s="29"/>
      <c r="H53" s="17">
        <f>1783*12</f>
        <v>21396</v>
      </c>
      <c r="I53" s="30"/>
      <c r="J53" s="30"/>
      <c r="K53" s="30"/>
      <c r="L53" s="30"/>
      <c r="M53" s="30"/>
      <c r="N53" s="30"/>
    </row>
    <row r="54" spans="1:14" ht="12.75">
      <c r="A54" s="10" t="s">
        <v>42</v>
      </c>
      <c r="B54" s="9" t="s">
        <v>38</v>
      </c>
      <c r="C54" s="18">
        <v>0.11</v>
      </c>
      <c r="D54" s="27">
        <f>C54:C62*E54:E62</f>
        <v>589.9344</v>
      </c>
      <c r="E54" s="17">
        <f t="shared" si="0"/>
        <v>5363.04</v>
      </c>
      <c r="F54" s="28"/>
      <c r="G54" s="29"/>
      <c r="H54" s="17">
        <f>6380.2*12</f>
        <v>76562.4</v>
      </c>
      <c r="I54" s="30"/>
      <c r="J54" s="30"/>
      <c r="K54" s="30"/>
      <c r="L54" s="30"/>
      <c r="M54" s="30"/>
      <c r="N54" s="30"/>
    </row>
    <row r="55" spans="1:14" ht="12.75">
      <c r="A55" s="10" t="s">
        <v>43</v>
      </c>
      <c r="B55" s="31" t="s">
        <v>44</v>
      </c>
      <c r="C55" s="32">
        <v>0.79</v>
      </c>
      <c r="D55" s="27">
        <f>C55:C63*E55:E63</f>
        <v>4236.8016</v>
      </c>
      <c r="E55" s="17">
        <f t="shared" si="0"/>
        <v>5363.04</v>
      </c>
      <c r="F55" s="33"/>
      <c r="G55" s="34"/>
      <c r="H55" s="17">
        <f>8163.2*12</f>
        <v>97958.4</v>
      </c>
      <c r="I55" s="30"/>
      <c r="J55" s="30"/>
      <c r="K55" s="30"/>
      <c r="L55" s="30"/>
      <c r="M55" s="30"/>
      <c r="N55" s="30"/>
    </row>
    <row r="56" spans="1:14" ht="12.75">
      <c r="A56" s="10" t="s">
        <v>45</v>
      </c>
      <c r="B56" s="31" t="s">
        <v>38</v>
      </c>
      <c r="C56" s="35">
        <v>0.69</v>
      </c>
      <c r="D56" s="27">
        <f>C56:C64*E56:E64</f>
        <v>3700.4975999999997</v>
      </c>
      <c r="E56" s="17">
        <f t="shared" si="0"/>
        <v>5363.04</v>
      </c>
      <c r="F56" s="33"/>
      <c r="G56" s="34"/>
      <c r="H56" s="17"/>
      <c r="I56" s="30"/>
      <c r="J56" s="30"/>
      <c r="K56" s="30"/>
      <c r="L56" s="30"/>
      <c r="M56" s="30"/>
      <c r="N56" s="30"/>
    </row>
    <row r="57" spans="1:14" ht="12.75">
      <c r="A57" s="10" t="s">
        <v>46</v>
      </c>
      <c r="B57" s="31" t="s">
        <v>47</v>
      </c>
      <c r="C57" s="35">
        <v>1.67</v>
      </c>
      <c r="D57" s="27">
        <f>C57:C64*E57:E64</f>
        <v>8956.2768</v>
      </c>
      <c r="E57" s="17">
        <f t="shared" si="0"/>
        <v>5363.04</v>
      </c>
      <c r="F57" s="33"/>
      <c r="G57" s="34"/>
      <c r="H57" s="17"/>
      <c r="I57" s="30"/>
      <c r="J57" s="30"/>
      <c r="K57" s="30"/>
      <c r="L57" s="30"/>
      <c r="M57" s="30"/>
      <c r="N57" s="30"/>
    </row>
    <row r="58" spans="1:14" ht="12.75">
      <c r="A58" s="10" t="s">
        <v>48</v>
      </c>
      <c r="B58" s="31" t="s">
        <v>49</v>
      </c>
      <c r="C58" s="36">
        <v>4.88</v>
      </c>
      <c r="D58" s="27">
        <f>C58:C64*E58:E64</f>
        <v>26171.6352</v>
      </c>
      <c r="E58" s="17">
        <f t="shared" si="0"/>
        <v>5363.04</v>
      </c>
      <c r="F58" s="33"/>
      <c r="G58" s="17"/>
      <c r="H58" s="37"/>
      <c r="I58" s="30"/>
      <c r="J58" s="30"/>
      <c r="K58" s="30"/>
      <c r="L58" s="30"/>
      <c r="M58" s="30"/>
      <c r="N58" s="30"/>
    </row>
    <row r="59" spans="1:14" ht="12.75">
      <c r="A59" s="38" t="s">
        <v>50</v>
      </c>
      <c r="B59" s="39" t="s">
        <v>38</v>
      </c>
      <c r="C59" s="35">
        <v>0.28</v>
      </c>
      <c r="D59" s="27">
        <v>0</v>
      </c>
      <c r="E59" s="17">
        <f t="shared" si="0"/>
        <v>5363.04</v>
      </c>
      <c r="F59" s="33"/>
      <c r="G59" s="17"/>
      <c r="H59" s="37"/>
      <c r="I59" s="30"/>
      <c r="J59" s="30"/>
      <c r="K59" s="30"/>
      <c r="L59" s="30"/>
      <c r="M59" s="30"/>
      <c r="N59" s="30"/>
    </row>
    <row r="60" spans="1:14" ht="12.75">
      <c r="A60" s="38" t="s">
        <v>51</v>
      </c>
      <c r="B60" s="39" t="s">
        <v>52</v>
      </c>
      <c r="C60" s="35">
        <v>0</v>
      </c>
      <c r="D60" s="27"/>
      <c r="E60" s="24"/>
      <c r="F60" s="33"/>
      <c r="G60" s="17"/>
      <c r="H60" s="37"/>
      <c r="I60" s="30"/>
      <c r="J60" s="30"/>
      <c r="K60" s="30"/>
      <c r="L60" s="30"/>
      <c r="M60" s="30"/>
      <c r="N60" s="30"/>
    </row>
    <row r="61" spans="1:14" ht="12.75">
      <c r="A61" s="38" t="s">
        <v>53</v>
      </c>
      <c r="B61" s="31"/>
      <c r="C61" s="35">
        <f>SUM(C51:C60)</f>
        <v>11.859999999999998</v>
      </c>
      <c r="D61" s="35">
        <f>SUM(D51:D60)</f>
        <v>62104.00319999999</v>
      </c>
      <c r="E61" s="24"/>
      <c r="F61" s="40"/>
      <c r="H61" s="30"/>
      <c r="I61" s="30"/>
      <c r="J61" s="30"/>
      <c r="K61" s="30"/>
      <c r="L61" s="30"/>
      <c r="M61" s="30"/>
      <c r="N61" s="30"/>
    </row>
    <row r="62" spans="1:14" ht="13.5" customHeight="1">
      <c r="A62" s="38" t="s">
        <v>54</v>
      </c>
      <c r="B62" s="38"/>
      <c r="C62" s="38"/>
      <c r="D62" s="38"/>
      <c r="F62" s="40"/>
      <c r="H62" s="30"/>
      <c r="I62" s="30"/>
      <c r="J62" s="30"/>
      <c r="K62" s="30"/>
      <c r="L62" s="30"/>
      <c r="M62" s="30"/>
      <c r="N62" s="30"/>
    </row>
    <row r="63" spans="1:5" ht="13.5" customHeight="1">
      <c r="A63" s="41" t="s">
        <v>55</v>
      </c>
      <c r="B63" s="41"/>
      <c r="C63" s="41"/>
      <c r="D63" s="42">
        <v>5844.42</v>
      </c>
      <c r="E63" s="43"/>
    </row>
    <row r="64" spans="1:5" ht="13.5" customHeight="1">
      <c r="A64" s="41" t="s">
        <v>56</v>
      </c>
      <c r="B64" s="41"/>
      <c r="C64" s="41"/>
      <c r="D64" s="42">
        <v>747.38</v>
      </c>
      <c r="E64" s="43"/>
    </row>
    <row r="65" spans="1:5" ht="15.75" customHeight="1">
      <c r="A65" s="41" t="s">
        <v>57</v>
      </c>
      <c r="B65" s="41"/>
      <c r="C65" s="41"/>
      <c r="D65" s="44">
        <f>SUM(D63:D64)</f>
        <v>6591.8</v>
      </c>
      <c r="E65" s="43"/>
    </row>
    <row r="66" spans="1:5" ht="15.75" customHeight="1">
      <c r="A66" s="41" t="s">
        <v>58</v>
      </c>
      <c r="B66" s="41"/>
      <c r="C66" s="41"/>
      <c r="D66" s="45">
        <v>0</v>
      </c>
      <c r="E66" s="43"/>
    </row>
    <row r="67" spans="1:5" ht="13.5" customHeight="1">
      <c r="A67" s="41" t="s">
        <v>59</v>
      </c>
      <c r="B67" s="41"/>
      <c r="C67" s="41"/>
      <c r="D67" s="44">
        <f>D65+D61-D59</f>
        <v>68695.8032</v>
      </c>
      <c r="E67" s="43"/>
    </row>
    <row r="68" spans="1:5" ht="25.5" customHeight="1">
      <c r="A68" s="46" t="s">
        <v>60</v>
      </c>
      <c r="B68" s="46"/>
      <c r="C68" s="46"/>
      <c r="D68" s="44">
        <f>B15+B19+B22-D65+D66</f>
        <v>17492.58</v>
      </c>
      <c r="E68" s="43"/>
    </row>
    <row r="69" spans="1:5" ht="12.75">
      <c r="A69" s="21"/>
      <c r="B69" s="47"/>
      <c r="C69" s="47"/>
      <c r="D69" s="48"/>
      <c r="E69" s="43"/>
    </row>
    <row r="70" spans="1:5" ht="12.75">
      <c r="A70" s="47"/>
      <c r="B70" s="47"/>
      <c r="C70" s="47"/>
      <c r="D70" s="48"/>
      <c r="E70" s="43"/>
    </row>
    <row r="71" spans="1:5" ht="13.5" customHeight="1">
      <c r="A71" s="46" t="s">
        <v>61</v>
      </c>
      <c r="B71" s="46"/>
      <c r="C71" s="46"/>
      <c r="D71" s="49">
        <v>50684.18</v>
      </c>
      <c r="E71" s="43"/>
    </row>
    <row r="72" spans="1:4" ht="12.75">
      <c r="A72" s="9" t="s">
        <v>16</v>
      </c>
      <c r="B72" s="9"/>
      <c r="C72" s="9"/>
      <c r="D72" s="50"/>
    </row>
    <row r="73" spans="1:4" ht="15" customHeight="1">
      <c r="A73" s="9" t="s">
        <v>17</v>
      </c>
      <c r="B73" s="9"/>
      <c r="C73" s="9"/>
      <c r="D73" s="50">
        <f>D71*E18</f>
        <v>12826.022048477742</v>
      </c>
    </row>
    <row r="74" spans="1:4" ht="12.75">
      <c r="A74" s="9" t="s">
        <v>22</v>
      </c>
      <c r="B74" s="9"/>
      <c r="C74" s="9"/>
      <c r="D74" s="50">
        <f>D71*E22</f>
        <v>577.6333602422534</v>
      </c>
    </row>
    <row r="75" spans="1:4" ht="12.75">
      <c r="A75" s="9" t="s">
        <v>23</v>
      </c>
      <c r="B75" s="9"/>
      <c r="C75" s="9"/>
      <c r="D75" s="50">
        <f>D71*E23</f>
        <v>37280.52459128</v>
      </c>
    </row>
    <row r="76" spans="1:4" ht="12.75" customHeight="1">
      <c r="A76" s="9" t="s">
        <v>16</v>
      </c>
      <c r="B76" s="9"/>
      <c r="C76" s="9"/>
      <c r="D76" s="50"/>
    </row>
    <row r="77" spans="1:4" ht="12.75" customHeight="1">
      <c r="A77" s="9" t="s">
        <v>24</v>
      </c>
      <c r="B77" s="9"/>
      <c r="C77" s="9"/>
      <c r="D77" s="50">
        <f>D71*E25</f>
        <v>5466.63978897591</v>
      </c>
    </row>
    <row r="78" spans="1:4" ht="12.75">
      <c r="A78" s="9" t="s">
        <v>26</v>
      </c>
      <c r="B78" s="9"/>
      <c r="C78" s="9"/>
      <c r="D78" s="50">
        <f>D71*E26</f>
        <v>6298.068084243757</v>
      </c>
    </row>
    <row r="79" spans="1:4" ht="12.75" customHeight="1">
      <c r="A79" s="9" t="s">
        <v>27</v>
      </c>
      <c r="B79" s="9"/>
      <c r="C79" s="9"/>
      <c r="D79" s="50">
        <f>D71*E27</f>
        <v>25515.81671806034</v>
      </c>
    </row>
    <row r="80" spans="1:4" ht="12.75">
      <c r="A80" s="9" t="s">
        <v>30</v>
      </c>
      <c r="B80" s="9"/>
      <c r="C80" s="9"/>
      <c r="D80" s="50" t="s">
        <v>62</v>
      </c>
    </row>
    <row r="81" spans="1:4" ht="25.5" customHeight="1">
      <c r="A81" s="51" t="s">
        <v>63</v>
      </c>
      <c r="B81" s="51"/>
      <c r="C81" s="51"/>
      <c r="D81" s="51"/>
    </row>
    <row r="82" spans="1:4" ht="12.75">
      <c r="A82" s="52" t="s">
        <v>64</v>
      </c>
      <c r="B82" s="8" t="s">
        <v>65</v>
      </c>
      <c r="C82" s="52" t="s">
        <v>66</v>
      </c>
      <c r="D82" s="52" t="s">
        <v>67</v>
      </c>
    </row>
    <row r="83" spans="1:4" ht="12.75" customHeight="1">
      <c r="A83" s="10" t="s">
        <v>17</v>
      </c>
      <c r="B83" s="53" t="s">
        <v>68</v>
      </c>
      <c r="C83" s="54">
        <v>11.86</v>
      </c>
      <c r="D83" s="52" t="s">
        <v>69</v>
      </c>
    </row>
    <row r="84" spans="1:4" ht="12.75">
      <c r="A84" s="10" t="s">
        <v>22</v>
      </c>
      <c r="B84" s="53"/>
      <c r="C84" s="54">
        <v>2.7</v>
      </c>
      <c r="D84" s="10" t="s">
        <v>69</v>
      </c>
    </row>
    <row r="85" spans="1:4" ht="12.75" customHeight="1">
      <c r="A85" s="10" t="s">
        <v>24</v>
      </c>
      <c r="B85" s="55" t="s">
        <v>70</v>
      </c>
      <c r="C85" s="54">
        <v>24.15</v>
      </c>
      <c r="D85" s="10" t="s">
        <v>71</v>
      </c>
    </row>
    <row r="86" spans="1:4" ht="12.75">
      <c r="A86" s="10" t="s">
        <v>26</v>
      </c>
      <c r="B86" s="55"/>
      <c r="C86" s="54">
        <v>27.82</v>
      </c>
      <c r="D86" s="10" t="s">
        <v>71</v>
      </c>
    </row>
    <row r="87" spans="1:4" ht="12.75">
      <c r="A87" s="10" t="s">
        <v>27</v>
      </c>
      <c r="B87" s="56" t="s">
        <v>72</v>
      </c>
      <c r="C87" s="54">
        <v>1236.92</v>
      </c>
      <c r="D87" s="10" t="s">
        <v>73</v>
      </c>
    </row>
    <row r="88" ht="12.75">
      <c r="B88" s="55"/>
    </row>
    <row r="89" ht="12.75">
      <c r="A89" s="1" t="s">
        <v>74</v>
      </c>
    </row>
    <row r="91" ht="12.75">
      <c r="A91" s="1" t="s">
        <v>75</v>
      </c>
    </row>
  </sheetData>
  <sheetProtection selectLockedCells="1" selectUnlockedCells="1"/>
  <mergeCells count="27">
    <mergeCell ref="A1:D1"/>
    <mergeCell ref="A2:D2"/>
    <mergeCell ref="A3:D3"/>
    <mergeCell ref="A4:D4"/>
    <mergeCell ref="A5:D5"/>
    <mergeCell ref="A7:D7"/>
    <mergeCell ref="A47:D48"/>
    <mergeCell ref="A62:D62"/>
    <mergeCell ref="A63:C63"/>
    <mergeCell ref="A64:C64"/>
    <mergeCell ref="A65:C65"/>
    <mergeCell ref="A66:C66"/>
    <mergeCell ref="A67:C67"/>
    <mergeCell ref="A68:C68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D81"/>
    <mergeCell ref="B83:B84"/>
    <mergeCell ref="B85:B86"/>
  </mergeCells>
  <printOptions/>
  <pageMargins left="0.5597222222222222" right="0" top="0.34097222222222223" bottom="0.31527777777777777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2012-04-27T07:16:04Z</dcterms:modified>
  <cp:category/>
  <cp:version/>
  <cp:contentType/>
  <cp:contentStatus/>
  <cp:revision>13</cp:revision>
</cp:coreProperties>
</file>