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9" activeTab="0"/>
  </bookViews>
  <sheets>
    <sheet name="Дамбовая 1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<sst xmlns="http://schemas.openxmlformats.org/spreadsheetml/2006/main" count="132" uniqueCount="72">
  <si>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</si>
  <si>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</si>
  <si>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</si>
  <si>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ул.Дамбовая  д.1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</si>
  <si>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</si>
  <si>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403,1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253,8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</si>
  <si>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</si>
  <si>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</si>
  <si>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</si>
  <si>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</si>
  <si>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</si>
  <si>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</si>
  <si>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</si>
  <si>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</si>
  <si>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</si>
  <si>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</si>
  <si>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</si>
  <si>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</si>
  <si>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</si>
  <si>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</si>
  <si>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</si>
  <si>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</si>
  <si>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</si>
  <si>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</si>
  <si>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</si>
  <si>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</si>
  <si>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</si>
  <si>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</si>
  <si>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</si>
  <si>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</si>
  <si>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</si>
  <si>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</si>
  <si>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</si>
  <si>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</si>
  <si>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</si>
  <si>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</si>
  <si>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</si>
  <si>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</si>
  <si>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</si>
  <si>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</si>
  <si>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</si>
  <si>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</si>
  <si>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</si>
  <si>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</si>
  <si>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</si>
  <si>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</si>
  <si>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</si>
  <si>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</si>
  <si>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</si>
  <si>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</si>
  <si>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>Итого расходы по содержанию</t>
  </si>
  <si>
    <t>КАП.И ТЕКУЩИЙ РЕМОНТ</t>
  </si>
  <si>
    <t>Ремонт электрики на вводе дома</t>
  </si>
  <si>
    <t>Ремонт системы холодного водоснабжения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</si>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</sst>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  <numFmt numFmtId="170" formatCode="0.0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0" xfId="0" applyFont="1" applyAlignment="1">
      <alignment/>
    </xf>
    <xf numFmtId="164" fontId="1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6" fontId="6" fillId="0" borderId="1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8" fontId="6" fillId="0" borderId="3" xfId="0" applyNumberFormat="1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8" fontId="6" fillId="0" borderId="3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6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70" fontId="3" fillId="2" borderId="5" xfId="0" applyNumberFormat="1" applyFont="1" applyFill="1" applyBorder="1" applyAlignment="1">
      <alignment/>
    </xf>
    <xf numFmtId="169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6" fillId="0" borderId="2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73" zoomScaleNormal="73" workbookViewId="0" topLeftCell="A1">
      <selection activeCell="B19" sqref="B19"/>
    </sheetView>
  </sheetViews>
  <sheetFormatPr defaultColWidth="12.57421875" defaultRowHeight="12.75"/>
  <cols>
    <col min="1" max="1" width="50.421875" style="0" customWidth="1"/>
    <col min="2" max="2" width="30.8515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-1362.95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222001.89</v>
      </c>
      <c r="C16" s="12" t="s">
        <v>15</v>
      </c>
      <c r="D16" s="13" t="s">
        <v>15</v>
      </c>
      <c r="E16" s="17">
        <f>SUM(E17:E25)</f>
        <v>1.7171780834838837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57949.68</v>
      </c>
      <c r="C18" s="12">
        <v>11.98</v>
      </c>
      <c r="D18" s="13" t="s">
        <v>15</v>
      </c>
      <c r="E18" s="17">
        <f>B18/B16*1</f>
        <v>0.26103237229196563</v>
      </c>
      <c r="F18" s="14"/>
      <c r="G18" s="14"/>
      <c r="H18" s="14"/>
    </row>
    <row r="19" spans="1:8" ht="12.75">
      <c r="A19" s="9" t="s">
        <v>18</v>
      </c>
      <c r="B19" s="16">
        <v>677.21</v>
      </c>
      <c r="C19" s="18">
        <v>0.14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4837.32</v>
      </c>
      <c r="C20" s="18">
        <v>2.7</v>
      </c>
      <c r="D20" s="13" t="s">
        <v>15</v>
      </c>
      <c r="E20" s="14">
        <f>B20/B16*1</f>
        <v>0.021789544224150522</v>
      </c>
      <c r="F20" s="14"/>
      <c r="G20" s="14"/>
      <c r="H20" s="14"/>
    </row>
    <row r="21" spans="1:8" ht="12.75">
      <c r="A21" s="9" t="s">
        <v>20</v>
      </c>
      <c r="B21" s="16">
        <f>SUM(B23:B26)</f>
        <v>159214.89</v>
      </c>
      <c r="C21" s="12" t="s">
        <v>15</v>
      </c>
      <c r="D21" s="13" t="s">
        <v>15</v>
      </c>
      <c r="E21" s="17">
        <f>B21/B16*1</f>
        <v>0.7171780834838839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19508.61</v>
      </c>
      <c r="C23" s="12" t="s">
        <v>15</v>
      </c>
      <c r="D23" s="19" t="s">
        <v>22</v>
      </c>
      <c r="E23" s="17">
        <f>B23/B16*1</f>
        <v>0.08787587348918516</v>
      </c>
      <c r="F23" s="14"/>
      <c r="G23" s="14"/>
      <c r="H23" s="14"/>
    </row>
    <row r="24" spans="1:8" ht="12.75">
      <c r="A24" s="9" t="s">
        <v>23</v>
      </c>
      <c r="B24" s="16">
        <v>21271.17</v>
      </c>
      <c r="C24" s="12" t="s">
        <v>15</v>
      </c>
      <c r="D24" s="19" t="s">
        <v>22</v>
      </c>
      <c r="E24" s="17">
        <f>B24/B16*1</f>
        <v>0.09581526535652465</v>
      </c>
      <c r="F24" s="14"/>
      <c r="G24" s="14"/>
      <c r="H24" s="14"/>
    </row>
    <row r="25" spans="1:8" ht="12.75">
      <c r="A25" s="9" t="s">
        <v>24</v>
      </c>
      <c r="B25" s="16">
        <v>118435.11</v>
      </c>
      <c r="C25" s="12">
        <v>24.74</v>
      </c>
      <c r="D25" s="20"/>
      <c r="E25" s="17">
        <f>B25/B16*1</f>
        <v>0.533486944638174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152418.64</v>
      </c>
      <c r="C27" s="12" t="s">
        <v>15</v>
      </c>
      <c r="D27" s="13" t="s">
        <v>15</v>
      </c>
      <c r="E27" s="21">
        <f>B27/B16</f>
        <v>0.6865646053734047</v>
      </c>
      <c r="F27" s="14"/>
      <c r="G27" s="14"/>
      <c r="H27" s="14"/>
    </row>
    <row r="28" spans="1:4" ht="12.75">
      <c r="A28" s="9" t="s">
        <v>27</v>
      </c>
      <c r="B28" s="16">
        <f>B30+B32+B31</f>
        <v>152418.63999999998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39786.199180715084</v>
      </c>
      <c r="C30" s="12"/>
      <c r="D30" s="13" t="s">
        <v>15</v>
      </c>
    </row>
    <row r="31" spans="1:4" ht="12.75">
      <c r="A31" s="9" t="s">
        <v>19</v>
      </c>
      <c r="B31" s="16">
        <f>B20*E27</f>
        <v>3321.1326968648777</v>
      </c>
      <c r="C31" s="16"/>
      <c r="D31" s="13" t="s">
        <v>15</v>
      </c>
    </row>
    <row r="32" spans="1:4" ht="12.75">
      <c r="A32" s="9" t="s">
        <v>20</v>
      </c>
      <c r="B32" s="16">
        <f>B21*E27</f>
        <v>109311.30812242004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13393.921126033656</v>
      </c>
      <c r="C34" s="12" t="s">
        <v>15</v>
      </c>
      <c r="D34" s="13"/>
    </row>
    <row r="35" spans="1:4" ht="12.75">
      <c r="A35" s="9" t="s">
        <v>23</v>
      </c>
      <c r="B35" s="16">
        <f>B24*E27</f>
        <v>14604.032436880603</v>
      </c>
      <c r="C35" s="12" t="s">
        <v>15</v>
      </c>
      <c r="D35" s="13"/>
    </row>
    <row r="36" spans="1:4" ht="12.75">
      <c r="A36" s="9" t="s">
        <v>24</v>
      </c>
      <c r="B36" s="16">
        <f>B25*E27</f>
        <v>81313.35455950578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15" t="s">
        <v>28</v>
      </c>
      <c r="B38" s="16">
        <f>SUM(B40:B43)</f>
        <v>109311.30812242004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13393.921126033656</v>
      </c>
      <c r="C40" s="12" t="s">
        <v>15</v>
      </c>
      <c r="D40" s="13"/>
    </row>
    <row r="41" spans="1:4" ht="12.75">
      <c r="A41" s="9" t="s">
        <v>23</v>
      </c>
      <c r="B41" s="16">
        <f>B35</f>
        <v>14604.032436880603</v>
      </c>
      <c r="C41" s="12" t="s">
        <v>15</v>
      </c>
      <c r="D41" s="13"/>
    </row>
    <row r="42" spans="1:4" ht="12.75">
      <c r="A42" s="9" t="s">
        <v>24</v>
      </c>
      <c r="B42" s="16">
        <f>B36</f>
        <v>81313.35455950578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2"/>
      <c r="C44" s="22"/>
      <c r="D44" s="22"/>
    </row>
    <row r="45" spans="1:10" ht="13.5" customHeight="1">
      <c r="A45" s="23" t="s">
        <v>29</v>
      </c>
      <c r="B45" s="23"/>
      <c r="C45" s="23"/>
      <c r="D45" s="23"/>
      <c r="I45" s="24"/>
      <c r="J45" s="24"/>
    </row>
    <row r="46" spans="1:10" ht="9" customHeight="1">
      <c r="A46" s="23"/>
      <c r="B46" s="23"/>
      <c r="C46" s="23"/>
      <c r="D46" s="23"/>
      <c r="I46" s="25"/>
      <c r="J46" s="25"/>
    </row>
    <row r="47" spans="1:10" ht="12.75">
      <c r="A47" s="4"/>
      <c r="B47" s="4"/>
      <c r="C47" s="4"/>
      <c r="D47" s="4"/>
      <c r="I47" s="25"/>
      <c r="J47" s="25"/>
    </row>
    <row r="48" spans="1:14" ht="12.75">
      <c r="A48" s="8" t="s">
        <v>30</v>
      </c>
      <c r="B48" s="8" t="s">
        <v>31</v>
      </c>
      <c r="C48" s="8" t="s">
        <v>32</v>
      </c>
      <c r="D48" s="8" t="s">
        <v>33</v>
      </c>
      <c r="E48" s="26"/>
      <c r="I48" s="27"/>
      <c r="J48" s="27"/>
      <c r="K48" s="27"/>
      <c r="L48" s="27"/>
      <c r="M48" s="27"/>
      <c r="N48" s="27"/>
    </row>
    <row r="49" spans="1:14" ht="12.75">
      <c r="A49" s="10" t="s">
        <v>34</v>
      </c>
      <c r="B49" s="12" t="s">
        <v>35</v>
      </c>
      <c r="C49" s="28">
        <v>0.14</v>
      </c>
      <c r="D49" s="29">
        <f>C49:C57*E49:E57</f>
        <v>677.2080000000002</v>
      </c>
      <c r="E49" s="14">
        <f aca="true" t="shared" si="0" ref="E49:E58">403.1*12</f>
        <v>4837.200000000001</v>
      </c>
      <c r="F49" s="30"/>
      <c r="G49" s="31"/>
      <c r="H49" s="14"/>
      <c r="I49" s="32"/>
      <c r="J49" s="32"/>
      <c r="K49" s="32"/>
      <c r="L49" s="32"/>
      <c r="M49" s="32"/>
      <c r="N49" s="32"/>
    </row>
    <row r="50" spans="1:14" ht="12.75">
      <c r="A50" s="10" t="s">
        <v>36</v>
      </c>
      <c r="B50" s="12" t="s">
        <v>37</v>
      </c>
      <c r="C50" s="18">
        <v>2.1</v>
      </c>
      <c r="D50" s="29">
        <f>C50:C57*E50:E57</f>
        <v>10158.120000000003</v>
      </c>
      <c r="E50" s="14">
        <f t="shared" si="0"/>
        <v>4837.200000000001</v>
      </c>
      <c r="F50" s="30"/>
      <c r="G50" s="31"/>
      <c r="H50" s="14"/>
      <c r="I50" s="32"/>
      <c r="J50" s="32"/>
      <c r="K50" s="32"/>
      <c r="L50" s="32"/>
      <c r="M50" s="32"/>
      <c r="N50" s="32"/>
    </row>
    <row r="51" spans="1:14" ht="12.75">
      <c r="A51" s="10" t="s">
        <v>38</v>
      </c>
      <c r="B51" s="12" t="s">
        <v>37</v>
      </c>
      <c r="C51" s="18">
        <v>1.2</v>
      </c>
      <c r="D51" s="29">
        <f>C51:C59*E51:E59</f>
        <v>5804.64</v>
      </c>
      <c r="E51" s="14">
        <f t="shared" si="0"/>
        <v>4837.200000000001</v>
      </c>
      <c r="F51" s="30"/>
      <c r="G51" s="31"/>
      <c r="H51" s="14">
        <f>1492.6*12</f>
        <v>17911.199999999997</v>
      </c>
      <c r="I51" s="32"/>
      <c r="J51" s="32"/>
      <c r="K51" s="32"/>
      <c r="L51" s="32"/>
      <c r="M51" s="32"/>
      <c r="N51" s="32"/>
    </row>
    <row r="52" spans="1:14" ht="12.75">
      <c r="A52" s="10" t="s">
        <v>39</v>
      </c>
      <c r="B52" s="12" t="s">
        <v>35</v>
      </c>
      <c r="C52" s="18">
        <v>0.41</v>
      </c>
      <c r="D52" s="29">
        <f>C52:C60*E52:E60</f>
        <v>1983.2520000000002</v>
      </c>
      <c r="E52" s="14">
        <f t="shared" si="0"/>
        <v>4837.200000000001</v>
      </c>
      <c r="F52" s="30"/>
      <c r="G52" s="31"/>
      <c r="H52" s="14">
        <f>6026.8*12</f>
        <v>72321.6</v>
      </c>
      <c r="I52" s="32"/>
      <c r="J52" s="32"/>
      <c r="K52" s="32"/>
      <c r="L52" s="32"/>
      <c r="M52" s="32"/>
      <c r="N52" s="32"/>
    </row>
    <row r="53" spans="1:14" ht="12.75">
      <c r="A53" s="10" t="s">
        <v>40</v>
      </c>
      <c r="B53" s="33" t="s">
        <v>41</v>
      </c>
      <c r="C53" s="34">
        <v>0.75</v>
      </c>
      <c r="D53" s="29">
        <f>C53:C61*E53:E61</f>
        <v>3627.9000000000005</v>
      </c>
      <c r="E53" s="14">
        <f t="shared" si="0"/>
        <v>4837.200000000001</v>
      </c>
      <c r="F53" s="35"/>
      <c r="G53" s="36"/>
      <c r="H53" s="14">
        <f>7519.4*12</f>
        <v>90232.79999999999</v>
      </c>
      <c r="I53" s="32"/>
      <c r="J53" s="32"/>
      <c r="K53" s="32"/>
      <c r="L53" s="32"/>
      <c r="M53" s="32"/>
      <c r="N53" s="32"/>
    </row>
    <row r="54" spans="1:14" ht="12.75">
      <c r="A54" s="10" t="s">
        <v>42</v>
      </c>
      <c r="B54" s="33" t="s">
        <v>35</v>
      </c>
      <c r="C54" s="34">
        <v>0.69</v>
      </c>
      <c r="D54" s="29">
        <f>C54:C61*E54:E61</f>
        <v>3337.668</v>
      </c>
      <c r="E54" s="14">
        <f t="shared" si="0"/>
        <v>4837.200000000001</v>
      </c>
      <c r="F54" s="35"/>
      <c r="G54" s="36"/>
      <c r="H54" s="14"/>
      <c r="I54" s="32"/>
      <c r="J54" s="32"/>
      <c r="K54" s="32"/>
      <c r="L54" s="32"/>
      <c r="M54" s="32"/>
      <c r="N54" s="32"/>
    </row>
    <row r="55" spans="1:14" ht="12.75">
      <c r="A55" s="10" t="s">
        <v>43</v>
      </c>
      <c r="B55" s="33" t="s">
        <v>44</v>
      </c>
      <c r="C55" s="37">
        <v>1.67</v>
      </c>
      <c r="D55" s="29">
        <f>C55:C62*E55:E62</f>
        <v>8078.124000000001</v>
      </c>
      <c r="E55" s="14">
        <f t="shared" si="0"/>
        <v>4837.200000000001</v>
      </c>
      <c r="F55" s="35"/>
      <c r="G55" s="36"/>
      <c r="H55" s="14"/>
      <c r="I55" s="32"/>
      <c r="J55" s="32"/>
      <c r="K55" s="32"/>
      <c r="L55" s="32"/>
      <c r="M55" s="32"/>
      <c r="N55" s="32"/>
    </row>
    <row r="56" spans="1:14" ht="12.75">
      <c r="A56" s="10" t="s">
        <v>45</v>
      </c>
      <c r="B56" s="33" t="s">
        <v>46</v>
      </c>
      <c r="C56" s="38">
        <v>4.88</v>
      </c>
      <c r="D56" s="29">
        <f>C56:C62*E56:E62</f>
        <v>23605.536000000004</v>
      </c>
      <c r="E56" s="14">
        <f t="shared" si="0"/>
        <v>4837.200000000001</v>
      </c>
      <c r="F56" s="35"/>
      <c r="G56" s="14"/>
      <c r="H56" s="39"/>
      <c r="I56" s="32"/>
      <c r="J56" s="32"/>
      <c r="K56" s="32"/>
      <c r="L56" s="32"/>
      <c r="M56" s="32"/>
      <c r="N56" s="32"/>
    </row>
    <row r="57" spans="1:14" ht="12.75">
      <c r="A57" s="40" t="s">
        <v>47</v>
      </c>
      <c r="B57" s="41" t="s">
        <v>35</v>
      </c>
      <c r="C57" s="34">
        <v>0.14</v>
      </c>
      <c r="D57" s="29">
        <v>0</v>
      </c>
      <c r="E57" s="14">
        <f t="shared" si="0"/>
        <v>4837.200000000001</v>
      </c>
      <c r="F57" s="35"/>
      <c r="G57" s="14"/>
      <c r="H57" s="39"/>
      <c r="I57" s="32"/>
      <c r="J57" s="32"/>
      <c r="K57" s="32"/>
      <c r="L57" s="32"/>
      <c r="M57" s="32"/>
      <c r="N57" s="32"/>
    </row>
    <row r="58" spans="1:14" ht="12.75">
      <c r="A58" s="40" t="s">
        <v>48</v>
      </c>
      <c r="B58" s="42" t="s">
        <v>49</v>
      </c>
      <c r="C58" s="34">
        <v>0</v>
      </c>
      <c r="D58" s="29">
        <f>C58:C64*E58:E64</f>
        <v>0</v>
      </c>
      <c r="E58" s="14">
        <f t="shared" si="0"/>
        <v>4837.200000000001</v>
      </c>
      <c r="F58" s="35"/>
      <c r="G58" s="14"/>
      <c r="H58" s="39"/>
      <c r="I58" s="32"/>
      <c r="J58" s="32"/>
      <c r="K58" s="32"/>
      <c r="L58" s="32"/>
      <c r="M58" s="32"/>
      <c r="N58" s="32"/>
    </row>
    <row r="59" spans="1:14" ht="12.75">
      <c r="A59" s="40" t="s">
        <v>50</v>
      </c>
      <c r="B59" s="33"/>
      <c r="C59" s="34">
        <f>SUM(C49:C58)</f>
        <v>11.98</v>
      </c>
      <c r="D59" s="34">
        <f>SUM(D49:D58)</f>
        <v>57272.448000000004</v>
      </c>
      <c r="E59" s="26"/>
      <c r="F59" s="43"/>
      <c r="H59" s="32"/>
      <c r="I59" s="32"/>
      <c r="J59" s="32"/>
      <c r="K59" s="32"/>
      <c r="L59" s="32"/>
      <c r="M59" s="32"/>
      <c r="N59" s="32"/>
    </row>
    <row r="60" spans="1:14" ht="13.5" customHeight="1">
      <c r="A60" s="40" t="s">
        <v>51</v>
      </c>
      <c r="B60" s="40"/>
      <c r="C60" s="40"/>
      <c r="D60" s="40"/>
      <c r="F60" s="43"/>
      <c r="H60" s="32"/>
      <c r="I60" s="32"/>
      <c r="J60" s="32"/>
      <c r="K60" s="32"/>
      <c r="L60" s="32"/>
      <c r="M60" s="32"/>
      <c r="N60" s="32"/>
    </row>
    <row r="61" spans="1:5" ht="13.5" customHeight="1">
      <c r="A61" s="44" t="s">
        <v>52</v>
      </c>
      <c r="B61" s="44"/>
      <c r="C61" s="44"/>
      <c r="D61" s="45">
        <v>346.67</v>
      </c>
      <c r="E61" s="46"/>
    </row>
    <row r="62" spans="1:5" ht="13.5" customHeight="1">
      <c r="A62" s="47" t="s">
        <v>53</v>
      </c>
      <c r="B62" s="47"/>
      <c r="C62" s="47"/>
      <c r="D62" s="45">
        <v>7305.33</v>
      </c>
      <c r="E62" s="46"/>
    </row>
    <row r="63" spans="1:5" ht="13.5" customHeight="1">
      <c r="A63" s="44" t="s">
        <v>54</v>
      </c>
      <c r="B63" s="44"/>
      <c r="C63" s="44"/>
      <c r="D63" s="48">
        <f>SUM(D61:D62)</f>
        <v>7652</v>
      </c>
      <c r="E63" s="46"/>
    </row>
    <row r="64" spans="1:5" ht="13.5" customHeight="1">
      <c r="A64" s="44" t="s">
        <v>55</v>
      </c>
      <c r="B64" s="44"/>
      <c r="C64" s="44"/>
      <c r="D64" s="48">
        <v>4599.41</v>
      </c>
      <c r="E64" s="46"/>
    </row>
    <row r="65" spans="1:5" ht="13.5" customHeight="1">
      <c r="A65" s="44" t="s">
        <v>56</v>
      </c>
      <c r="B65" s="44"/>
      <c r="C65" s="44"/>
      <c r="D65" s="48">
        <f>D63+D59-D57</f>
        <v>64924.448000000004</v>
      </c>
      <c r="E65" s="46"/>
    </row>
    <row r="66" spans="1:5" ht="25.5" customHeight="1">
      <c r="A66" s="49" t="s">
        <v>57</v>
      </c>
      <c r="B66" s="49"/>
      <c r="C66" s="49"/>
      <c r="D66" s="48">
        <f>B15+B19+B20-D63+D64</f>
        <v>1098.9899999999998</v>
      </c>
      <c r="E66" s="46"/>
    </row>
    <row r="67" spans="1:5" ht="12.75">
      <c r="A67" s="50"/>
      <c r="B67" s="51"/>
      <c r="C67" s="51"/>
      <c r="D67" s="52"/>
      <c r="E67" s="46"/>
    </row>
    <row r="68" spans="1:5" ht="12.75">
      <c r="A68" s="53"/>
      <c r="B68" s="51"/>
      <c r="C68" s="51"/>
      <c r="D68" s="52"/>
      <c r="E68" s="46"/>
    </row>
    <row r="69" spans="1:5" ht="13.5" customHeight="1">
      <c r="A69" s="49" t="s">
        <v>58</v>
      </c>
      <c r="B69" s="49"/>
      <c r="C69" s="49"/>
      <c r="D69" s="54">
        <v>121445.59</v>
      </c>
      <c r="E69" s="46"/>
    </row>
    <row r="70" spans="1:4" ht="13.5" customHeight="1">
      <c r="A70" s="9" t="s">
        <v>16</v>
      </c>
      <c r="B70" s="9"/>
      <c r="C70" s="9"/>
      <c r="D70" s="55"/>
    </row>
    <row r="71" spans="1:4" ht="13.5" customHeight="1">
      <c r="A71" s="9" t="s">
        <v>17</v>
      </c>
      <c r="B71" s="9"/>
      <c r="C71" s="9"/>
      <c r="D71" s="56">
        <f>D69*E18</f>
        <v>31701.230462097417</v>
      </c>
    </row>
    <row r="72" spans="1:4" ht="13.5" customHeight="1">
      <c r="A72" s="57" t="s">
        <v>19</v>
      </c>
      <c r="B72" s="57"/>
      <c r="C72" s="57"/>
      <c r="D72" s="56">
        <f>D69*E20</f>
        <v>2646.2440541330525</v>
      </c>
    </row>
    <row r="73" spans="1:4" ht="15" customHeight="1">
      <c r="A73" s="9" t="s">
        <v>20</v>
      </c>
      <c r="B73" s="9"/>
      <c r="C73" s="9"/>
      <c r="D73" s="56">
        <f>D69*E21</f>
        <v>87098.11548376954</v>
      </c>
    </row>
    <row r="74" spans="1:4" ht="12.75">
      <c r="A74" s="9" t="s">
        <v>16</v>
      </c>
      <c r="B74" s="9"/>
      <c r="C74" s="9"/>
      <c r="D74" s="56"/>
    </row>
    <row r="75" spans="1:4" ht="12.75">
      <c r="A75" s="9" t="s">
        <v>21</v>
      </c>
      <c r="B75" s="9"/>
      <c r="C75" s="9"/>
      <c r="D75" s="56">
        <f>D69*E23</f>
        <v>10672.13730265945</v>
      </c>
    </row>
    <row r="76" spans="1:4" ht="12.75" customHeight="1">
      <c r="A76" s="9" t="s">
        <v>23</v>
      </c>
      <c r="B76" s="9"/>
      <c r="C76" s="9"/>
      <c r="D76" s="56">
        <f>D69*E24</f>
        <v>11636.341432229696</v>
      </c>
    </row>
    <row r="77" spans="1:4" ht="13.5" customHeight="1">
      <c r="A77" s="9" t="s">
        <v>24</v>
      </c>
      <c r="B77" s="9"/>
      <c r="C77" s="9"/>
      <c r="D77" s="56">
        <f>D69*E25</f>
        <v>64789.63674888038</v>
      </c>
    </row>
    <row r="78" spans="1:4" ht="12.75">
      <c r="A78" s="9" t="s">
        <v>25</v>
      </c>
      <c r="B78" s="9"/>
      <c r="C78" s="9"/>
      <c r="D78" s="55"/>
    </row>
    <row r="79" spans="1:4" ht="25.5" customHeight="1">
      <c r="A79" s="58" t="s">
        <v>59</v>
      </c>
      <c r="B79" s="58"/>
      <c r="C79" s="58"/>
      <c r="D79" s="58"/>
    </row>
    <row r="80" spans="1:4" ht="12.75">
      <c r="A80" s="59" t="s">
        <v>60</v>
      </c>
      <c r="B80" s="8" t="s">
        <v>61</v>
      </c>
      <c r="C80" s="59" t="s">
        <v>62</v>
      </c>
      <c r="D80" s="59" t="s">
        <v>63</v>
      </c>
    </row>
    <row r="81" spans="1:4" ht="12.75" customHeight="1">
      <c r="A81" s="10" t="s">
        <v>17</v>
      </c>
      <c r="B81" s="60" t="s">
        <v>64</v>
      </c>
      <c r="C81" s="61">
        <v>11.98</v>
      </c>
      <c r="D81" s="59" t="s">
        <v>65</v>
      </c>
    </row>
    <row r="82" spans="1:4" ht="12.75">
      <c r="A82" s="10" t="s">
        <v>19</v>
      </c>
      <c r="B82" s="60"/>
      <c r="C82" s="61">
        <v>2.7</v>
      </c>
      <c r="D82" s="10" t="s">
        <v>65</v>
      </c>
    </row>
    <row r="83" spans="1:4" ht="12.75" customHeight="1">
      <c r="A83" s="10" t="s">
        <v>21</v>
      </c>
      <c r="B83" s="62" t="s">
        <v>66</v>
      </c>
      <c r="C83" s="61">
        <v>24.15</v>
      </c>
      <c r="D83" s="10" t="s">
        <v>67</v>
      </c>
    </row>
    <row r="84" spans="1:4" ht="12.75">
      <c r="A84" s="10" t="s">
        <v>23</v>
      </c>
      <c r="B84" s="62"/>
      <c r="C84" s="61">
        <v>27.82</v>
      </c>
      <c r="D84" s="10" t="s">
        <v>67</v>
      </c>
    </row>
    <row r="85" spans="1:4" ht="12.75">
      <c r="A85" s="10" t="s">
        <v>24</v>
      </c>
      <c r="B85" s="63" t="s">
        <v>68</v>
      </c>
      <c r="C85" s="61">
        <v>1236.92</v>
      </c>
      <c r="D85" s="10" t="s">
        <v>69</v>
      </c>
    </row>
    <row r="86" spans="1:4" ht="12.75">
      <c r="A86" s="4"/>
      <c r="B86" s="4"/>
      <c r="C86" s="4"/>
      <c r="D86" s="4"/>
    </row>
    <row r="87" spans="1:4" ht="12.75">
      <c r="A87" s="4" t="s">
        <v>70</v>
      </c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 t="s">
        <v>71</v>
      </c>
      <c r="B89" s="4"/>
      <c r="C89" s="4"/>
      <c r="D89" s="4"/>
    </row>
    <row r="90" spans="1:4" ht="12.75">
      <c r="A90" s="4"/>
      <c r="B90" s="4"/>
      <c r="C90" s="4"/>
      <c r="D90" s="4"/>
    </row>
  </sheetData>
  <sheetProtection selectLockedCells="1" selectUnlockedCells="1"/>
  <mergeCells count="27">
    <mergeCell ref="A1:D1"/>
    <mergeCell ref="A2:D2"/>
    <mergeCell ref="A3:D3"/>
    <mergeCell ref="A4:D4"/>
    <mergeCell ref="A5:D5"/>
    <mergeCell ref="A7:D7"/>
    <mergeCell ref="A45:D46"/>
    <mergeCell ref="A60:D60"/>
    <mergeCell ref="A61:C61"/>
    <mergeCell ref="A62:C62"/>
    <mergeCell ref="A63:C63"/>
    <mergeCell ref="A64:C64"/>
    <mergeCell ref="A65:C65"/>
    <mergeCell ref="A66:C66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D79"/>
    <mergeCell ref="B81:B82"/>
    <mergeCell ref="B83:B84"/>
  </mergeCells>
  <printOptions/>
  <pageMargins left="0.3229166666666667" right="0.3541666666666667" top="0.34097222222222223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2012-04-27T07:31:04Z</dcterms:modified>
  <cp:category/>
  <cp:version/>
  <cp:contentType/>
  <cp:contentStatus/>
  <cp:revision>13</cp:revision>
</cp:coreProperties>
</file>